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d3e960ae998b3127/Documenten/"/>
    </mc:Choice>
  </mc:AlternateContent>
  <xr:revisionPtr revIDLastSave="301" documentId="13_ncr:1_{1D86EAC1-A0A1-45FA-8B25-031DEB7D03B9}" xr6:coauthVersionLast="47" xr6:coauthVersionMax="47" xr10:uidLastSave="{264AFD52-84B7-42A8-AF74-475628D7C6FB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E12" i="2"/>
  <c r="E11" i="2"/>
  <c r="E10" i="2"/>
  <c r="E9" i="2"/>
  <c r="E8" i="2"/>
  <c r="E7" i="2"/>
  <c r="C25" i="1"/>
  <c r="E5" i="2"/>
  <c r="B5" i="2"/>
  <c r="B6" i="2" s="1"/>
  <c r="B4" i="2"/>
  <c r="E4" i="2" s="1"/>
  <c r="E6" i="2" l="1"/>
  <c r="B7" i="2"/>
  <c r="B8" i="2" l="1"/>
  <c r="B9" i="2" l="1"/>
  <c r="B10" i="2" l="1"/>
  <c r="C23" i="1"/>
  <c r="C16" i="1"/>
  <c r="C14" i="1"/>
  <c r="C10" i="1"/>
  <c r="C17" i="1"/>
  <c r="C12" i="1"/>
  <c r="C13" i="1"/>
  <c r="C27" i="1"/>
  <c r="C28" i="1"/>
  <c r="C29" i="1"/>
  <c r="C30" i="1"/>
  <c r="C11" i="1"/>
  <c r="C24" i="1"/>
  <c r="C21" i="1"/>
  <c r="C18" i="1"/>
  <c r="C19" i="1"/>
  <c r="C26" i="1"/>
  <c r="C15" i="1"/>
  <c r="C20" i="1"/>
  <c r="C35" i="1"/>
  <c r="C33" i="1"/>
  <c r="C36" i="1"/>
  <c r="C31" i="1"/>
  <c r="C37" i="1"/>
  <c r="C34" i="1"/>
  <c r="C32" i="1"/>
  <c r="C38" i="1"/>
  <c r="C22" i="1"/>
  <c r="C39" i="1"/>
  <c r="C40" i="1"/>
  <c r="C41" i="1"/>
  <c r="C9" i="1"/>
  <c r="N4" i="2"/>
  <c r="N5" i="2"/>
  <c r="O5" i="2" s="1"/>
  <c r="D3" i="2"/>
  <c r="D4" i="2" s="1"/>
  <c r="D5" i="2" s="1"/>
  <c r="D6" i="2" s="1"/>
  <c r="D7" i="2" s="1"/>
  <c r="D8" i="2" s="1"/>
  <c r="N6" i="2" l="1"/>
  <c r="N7" i="2" s="1"/>
  <c r="N8" i="2" s="1"/>
  <c r="N9" i="2" s="1"/>
  <c r="B11" i="2"/>
  <c r="B12" i="2" s="1"/>
  <c r="B13" i="2" s="1"/>
  <c r="D9" i="2"/>
  <c r="O3" i="2"/>
  <c r="O4" i="2" s="1"/>
  <c r="B14" i="2" l="1"/>
  <c r="B15" i="2" s="1"/>
  <c r="B16" i="2" s="1"/>
  <c r="B17" i="2" s="1"/>
  <c r="B18" i="2" s="1"/>
  <c r="B19" i="2" s="1"/>
  <c r="B20" i="2" s="1"/>
  <c r="B21" i="2" s="1"/>
  <c r="O8" i="2"/>
  <c r="O7" i="2"/>
  <c r="O6" i="2"/>
  <c r="B22" i="2"/>
  <c r="E20" i="2"/>
  <c r="D10" i="2"/>
  <c r="O9" i="2"/>
  <c r="N10" i="2"/>
  <c r="B23" i="2" l="1"/>
  <c r="E21" i="2"/>
  <c r="D11" i="2"/>
  <c r="N11" i="2"/>
  <c r="O10" i="2"/>
  <c r="N37" i="2"/>
  <c r="B24" i="2" l="1"/>
  <c r="E22" i="2"/>
  <c r="D12" i="2"/>
  <c r="N12" i="2"/>
  <c r="O11" i="2"/>
  <c r="N38" i="2"/>
  <c r="B25" i="2" l="1"/>
  <c r="E23" i="2"/>
  <c r="D13" i="2"/>
  <c r="N13" i="2"/>
  <c r="O12" i="2"/>
  <c r="B26" i="2" l="1"/>
  <c r="E24" i="2"/>
  <c r="D14" i="2"/>
  <c r="N14" i="2"/>
  <c r="O13" i="2"/>
  <c r="B27" i="2" l="1"/>
  <c r="E25" i="2"/>
  <c r="D15" i="2"/>
  <c r="N15" i="2"/>
  <c r="O14" i="2"/>
  <c r="B28" i="2" l="1"/>
  <c r="E26" i="2"/>
  <c r="D16" i="2"/>
  <c r="N16" i="2"/>
  <c r="O15" i="2"/>
  <c r="B29" i="2" l="1"/>
  <c r="E27" i="2"/>
  <c r="D17" i="2"/>
  <c r="N17" i="2"/>
  <c r="O16" i="2"/>
  <c r="B30" i="2" l="1"/>
  <c r="E28" i="2"/>
  <c r="D18" i="2"/>
  <c r="N18" i="2"/>
  <c r="O17" i="2"/>
  <c r="B31" i="2" l="1"/>
  <c r="E29" i="2"/>
  <c r="D19" i="2"/>
  <c r="N19" i="2"/>
  <c r="O18" i="2"/>
  <c r="B32" i="2" l="1"/>
  <c r="E30" i="2"/>
  <c r="N20" i="2"/>
  <c r="O19" i="2"/>
  <c r="B33" i="2" l="1"/>
  <c r="E31" i="2"/>
  <c r="N21" i="2"/>
  <c r="O20" i="2"/>
  <c r="B34" i="2" l="1"/>
  <c r="E32" i="2"/>
  <c r="O21" i="2"/>
  <c r="N22" i="2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B35" i="2" l="1"/>
  <c r="E33" i="2"/>
  <c r="B36" i="2" l="1"/>
  <c r="E34" i="2"/>
  <c r="B37" i="2" l="1"/>
  <c r="E35" i="2"/>
  <c r="B38" i="2" l="1"/>
  <c r="B39" i="2" s="1"/>
  <c r="B40" i="2" s="1"/>
  <c r="E36" i="2"/>
  <c r="F38" i="2" s="1"/>
  <c r="F40" i="2" l="1"/>
  <c r="F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Gebruiker</author>
  </authors>
  <commentList>
    <comment ref="J2" authorId="0" shapeId="0" xr:uid="{EB43440C-BEB8-472B-8DCC-3F61BE714EBB}">
      <text>
        <r>
          <rPr>
            <b/>
            <sz val="9"/>
            <color indexed="81"/>
            <rFont val="Tahoma"/>
            <charset val="1"/>
          </rPr>
          <t>Paasmaandag !</t>
        </r>
      </text>
    </comment>
    <comment ref="P2" authorId="0" shapeId="0" xr:uid="{EADA34EF-256F-46E3-949C-DF33B595C57A}">
      <text>
        <r>
          <rPr>
            <b/>
            <sz val="9"/>
            <color indexed="81"/>
            <rFont val="Tahoma"/>
            <charset val="1"/>
          </rPr>
          <t>OLV Hemelvaart</t>
        </r>
      </text>
    </comment>
    <comment ref="R2" authorId="0" shapeId="0" xr:uid="{C36AA514-E0AD-47B0-AF99-B02F94BBB699}">
      <text>
        <r>
          <rPr>
            <b/>
            <sz val="9"/>
            <color indexed="81"/>
            <rFont val="Tahoma"/>
            <charset val="1"/>
          </rPr>
          <t>Pinkstermaandag !</t>
        </r>
      </text>
    </comment>
  </commentList>
</comments>
</file>

<file path=xl/sharedStrings.xml><?xml version="1.0" encoding="utf-8"?>
<sst xmlns="http://schemas.openxmlformats.org/spreadsheetml/2006/main" count="88" uniqueCount="54">
  <si>
    <t>NAAM</t>
  </si>
  <si>
    <t>STAND</t>
  </si>
  <si>
    <t>RITTEN</t>
  </si>
  <si>
    <t>km/u</t>
  </si>
  <si>
    <t>Speed</t>
  </si>
  <si>
    <t>Average</t>
  </si>
  <si>
    <t>Gem.</t>
  </si>
  <si>
    <t>Snelheid =</t>
  </si>
  <si>
    <t>Deelnemers =</t>
  </si>
  <si>
    <t>spart.</t>
  </si>
  <si>
    <t>km's</t>
  </si>
  <si>
    <t>Deelnemers</t>
  </si>
  <si>
    <t>Ritten</t>
  </si>
  <si>
    <t>Gem</t>
  </si>
  <si>
    <t>9u30</t>
  </si>
  <si>
    <t>9u00</t>
  </si>
  <si>
    <t>8u30</t>
  </si>
  <si>
    <t>8u00</t>
  </si>
  <si>
    <t>Van Hoffelen Dirk</t>
  </si>
  <si>
    <t>Fifield Jordan</t>
  </si>
  <si>
    <t>Van Put Marc</t>
  </si>
  <si>
    <t>Verhoeven Hugo</t>
  </si>
  <si>
    <t>Schrier Patrick</t>
  </si>
  <si>
    <t>Lamote Carl</t>
  </si>
  <si>
    <t>Bauwens Steven</t>
  </si>
  <si>
    <t>Van Lierde Jo</t>
  </si>
  <si>
    <t>Van Looveren Frank</t>
  </si>
  <si>
    <t>Meekers Ferre</t>
  </si>
  <si>
    <t>Vanhee Frederik</t>
  </si>
  <si>
    <t>Lemmens Jos</t>
  </si>
  <si>
    <t>Jongenelen Danny</t>
  </si>
  <si>
    <t>Driesen Karin</t>
  </si>
  <si>
    <t>Smolders Kurt</t>
  </si>
  <si>
    <t>Broekhuyzen Tom</t>
  </si>
  <si>
    <t>Bauwens Peter</t>
  </si>
  <si>
    <t>Pittoors Serge</t>
  </si>
  <si>
    <t>Gillissen Jaymi</t>
  </si>
  <si>
    <t>Dirk Vanreusel</t>
  </si>
  <si>
    <t>Dingemans Marc</t>
  </si>
  <si>
    <t>De Koninck Patrick</t>
  </si>
  <si>
    <t>km</t>
  </si>
  <si>
    <t>Afstand</t>
  </si>
  <si>
    <t>Leukemans Kurt</t>
  </si>
  <si>
    <t>Janssens Raf</t>
  </si>
  <si>
    <t>Schittecatte Bruno</t>
  </si>
  <si>
    <t>De Buysschere Xavier</t>
  </si>
  <si>
    <t>Van Put Patrick</t>
  </si>
  <si>
    <t>Vanreusel Rudi</t>
  </si>
  <si>
    <t>Toelants Stefan</t>
  </si>
  <si>
    <t>Klassement 32 groep / 2024</t>
  </si>
  <si>
    <t>Maes Ivo</t>
  </si>
  <si>
    <t>De Rooi Thomas</t>
  </si>
  <si>
    <t>Spencer ( gast )</t>
  </si>
  <si>
    <t>Gregory Bergmans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</si>
</sst>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3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8.8000000000000007"/>
      <color rgb="FF555555"/>
      <name val="Arial"/>
      <family val="2"/>
    </font>
    <font>
      <b/>
      <i/>
      <sz val="12"/>
      <color theme="1"/>
      <name val="Arial"/>
      <family val="2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/>
    <xf numFmtId="1" fontId="2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0" fillId="3" borderId="0" xfId="0" applyNumberFormat="1" applyFill="1"/>
    <xf numFmtId="0" fontId="6" fillId="0" borderId="0" xfId="0" applyFont="1"/>
    <xf numFmtId="1" fontId="0" fillId="2" borderId="0" xfId="0" applyNumberFormat="1" applyFill="1"/>
    <xf numFmtId="1" fontId="0" fillId="0" borderId="2" xfId="0" applyNumberFormat="1" applyBorder="1"/>
    <xf numFmtId="164" fontId="0" fillId="4" borderId="0" xfId="0" applyNumberFormat="1" applyFill="1"/>
    <xf numFmtId="0" fontId="7" fillId="0" borderId="0" xfId="0" applyFont="1"/>
    <xf numFmtId="164" fontId="2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0" fillId="5" borderId="0" xfId="0" applyFill="1"/>
    <xf numFmtId="164" fontId="2" fillId="6" borderId="0" xfId="0" applyNumberFormat="1" applyFont="1" applyFill="1" applyAlignment="1">
      <alignment horizontal="center"/>
    </xf>
    <xf numFmtId="164" fontId="2" fillId="6" borderId="0" xfId="0" quotePrefix="1" applyNumberFormat="1" applyFont="1" applyFill="1" applyAlignment="1">
      <alignment horizontal="center"/>
    </xf>
    <xf numFmtId="1" fontId="2" fillId="6" borderId="0" xfId="0" applyNumberFormat="1" applyFont="1" applyFill="1" applyAlignment="1">
      <alignment horizontal="center"/>
    </xf>
    <xf numFmtId="1" fontId="2" fillId="6" borderId="0" xfId="0" quotePrefix="1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right"/>
    </xf>
    <xf numFmtId="0" fontId="2" fillId="6" borderId="0" xfId="0" applyFont="1" applyFill="1"/>
    <xf numFmtId="164" fontId="2" fillId="6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center"/>
    </xf>
    <xf numFmtId="164" fontId="4" fillId="6" borderId="0" xfId="0" applyNumberFormat="1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center"/>
    </xf>
    <xf numFmtId="1" fontId="5" fillId="6" borderId="0" xfId="0" applyNumberFormat="1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6" borderId="0" xfId="0" applyNumberFormat="1" applyFill="1"/>
    <xf numFmtId="16" fontId="2" fillId="3" borderId="0" xfId="0" applyNumberFormat="1" applyFont="1" applyFill="1" applyAlignment="1">
      <alignment horizontal="center"/>
    </xf>
    <xf numFmtId="0" fontId="0" fillId="6" borderId="0" xfId="0" applyFill="1"/>
    <xf numFmtId="164" fontId="0" fillId="5" borderId="0" xfId="0" applyNumberFormat="1" applyFill="1"/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6" fontId="2" fillId="2" borderId="0" xfId="0" applyNumberFormat="1" applyFont="1" applyFill="1" applyAlignment="1">
      <alignment horizontal="center"/>
    </xf>
    <xf numFmtId="164" fontId="0" fillId="2" borderId="0" xfId="0" applyNumberFormat="1" applyFill="1"/>
    <xf numFmtId="0" fontId="0" fillId="2" borderId="0" xfId="0" applyFill="1"/>
    <xf numFmtId="0" fontId="3" fillId="3" borderId="0" xfId="0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6"/>
  <sheetViews>
    <sheetView tabSelected="1" workbookViewId="0">
      <selection activeCell="P4" sqref="P4"/>
    </sheetView>
  </sheetViews>
  <sheetFormatPr defaultRowHeight="15" x14ac:dyDescent="0.25"/>
  <cols>
    <col min="1" max="1" width="30.140625" bestFit="1" customWidth="1"/>
    <col min="2" max="2" width="9.28515625" bestFit="1" customWidth="1"/>
    <col min="3" max="3" width="8.28515625" style="9" bestFit="1" customWidth="1"/>
    <col min="4" max="4" width="2.5703125" style="8" customWidth="1"/>
    <col min="5" max="5" width="7.85546875" style="12" bestFit="1" customWidth="1"/>
    <col min="6" max="6" width="6.7109375" style="12" bestFit="1" customWidth="1"/>
    <col min="7" max="14" width="8" style="12" bestFit="1" customWidth="1"/>
    <col min="15" max="15" width="7" style="12" bestFit="1" customWidth="1"/>
    <col min="16" max="19" width="8.28515625" style="12" customWidth="1"/>
    <col min="20" max="20" width="6.5703125" style="12" bestFit="1" customWidth="1"/>
    <col min="21" max="24" width="7.85546875" style="12" bestFit="1" customWidth="1"/>
    <col min="25" max="28" width="7" style="12" bestFit="1" customWidth="1"/>
    <col min="29" max="29" width="7.28515625" style="12" bestFit="1" customWidth="1"/>
    <col min="30" max="32" width="8.5703125" style="12" bestFit="1" customWidth="1"/>
    <col min="33" max="33" width="7.140625" style="12" bestFit="1" customWidth="1"/>
    <col min="34" max="35" width="8.42578125" style="12" bestFit="1" customWidth="1"/>
    <col min="36" max="41" width="8.28515625" style="12" customWidth="1"/>
    <col min="42" max="42" width="9.7109375" style="10" customWidth="1"/>
  </cols>
  <sheetData>
    <row r="1" spans="1:42" ht="54" customHeight="1" x14ac:dyDescent="0.6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4"/>
    </row>
    <row r="2" spans="1:42" ht="19.5" customHeight="1" x14ac:dyDescent="0.6">
      <c r="A2" s="27" t="s">
        <v>2</v>
      </c>
      <c r="B2" s="33"/>
      <c r="C2" s="34"/>
      <c r="D2" s="33"/>
      <c r="E2" s="47">
        <v>1</v>
      </c>
      <c r="F2" s="35">
        <v>2</v>
      </c>
      <c r="G2" s="35">
        <v>3</v>
      </c>
      <c r="H2" s="35">
        <v>4</v>
      </c>
      <c r="I2" s="35">
        <v>5</v>
      </c>
      <c r="J2" s="37">
        <v>6</v>
      </c>
      <c r="K2" s="36">
        <v>7</v>
      </c>
      <c r="L2" s="36">
        <v>8</v>
      </c>
      <c r="M2" s="36">
        <v>9</v>
      </c>
      <c r="N2" s="36">
        <v>10</v>
      </c>
      <c r="O2" s="36">
        <v>11</v>
      </c>
      <c r="P2" s="37">
        <v>12</v>
      </c>
      <c r="Q2" s="36">
        <v>13</v>
      </c>
      <c r="R2" s="37">
        <v>14</v>
      </c>
      <c r="S2" s="36">
        <v>15</v>
      </c>
      <c r="T2" s="36">
        <v>16</v>
      </c>
      <c r="U2" s="36">
        <v>17</v>
      </c>
      <c r="V2" s="36">
        <v>18</v>
      </c>
      <c r="W2" s="36">
        <v>19</v>
      </c>
      <c r="X2" s="36">
        <v>20</v>
      </c>
      <c r="Y2" s="36">
        <v>21</v>
      </c>
      <c r="Z2" s="36">
        <v>22</v>
      </c>
      <c r="AA2" s="36">
        <v>23</v>
      </c>
      <c r="AB2" s="36">
        <v>24</v>
      </c>
      <c r="AC2" s="36">
        <v>25</v>
      </c>
      <c r="AD2" s="36">
        <v>26</v>
      </c>
      <c r="AE2" s="36">
        <v>27</v>
      </c>
      <c r="AF2" s="36">
        <v>28</v>
      </c>
      <c r="AG2" s="36">
        <v>29</v>
      </c>
      <c r="AH2" s="36">
        <v>30</v>
      </c>
      <c r="AI2" s="36">
        <v>31</v>
      </c>
      <c r="AJ2" s="36">
        <v>32</v>
      </c>
      <c r="AK2" s="36">
        <v>33</v>
      </c>
      <c r="AL2" s="36">
        <v>34</v>
      </c>
      <c r="AM2" s="36">
        <v>35</v>
      </c>
      <c r="AN2" s="36">
        <v>36</v>
      </c>
      <c r="AO2" s="36">
        <v>37</v>
      </c>
      <c r="AP2" s="12"/>
    </row>
    <row r="3" spans="1:42" ht="15.75" customHeight="1" x14ac:dyDescent="0.25">
      <c r="A3" s="27"/>
      <c r="B3" s="1" t="s">
        <v>6</v>
      </c>
      <c r="C3" s="32"/>
      <c r="D3" s="29"/>
      <c r="E3" s="48">
        <v>44982</v>
      </c>
      <c r="F3" s="48">
        <v>44988</v>
      </c>
      <c r="G3" s="48">
        <v>44995</v>
      </c>
      <c r="H3" s="48">
        <v>45002</v>
      </c>
      <c r="I3" s="48">
        <v>45009</v>
      </c>
      <c r="J3" s="48">
        <v>45017</v>
      </c>
      <c r="K3" s="48">
        <v>45023</v>
      </c>
      <c r="L3" s="48">
        <v>45030</v>
      </c>
      <c r="M3" s="48">
        <v>45037</v>
      </c>
      <c r="N3" s="48">
        <v>45044</v>
      </c>
      <c r="O3" s="48">
        <v>45051</v>
      </c>
      <c r="P3" s="48">
        <v>45055</v>
      </c>
      <c r="Q3" s="40">
        <v>45058</v>
      </c>
      <c r="R3" s="40">
        <v>45066</v>
      </c>
      <c r="S3" s="40">
        <v>45072</v>
      </c>
      <c r="T3" s="40">
        <v>45079</v>
      </c>
      <c r="U3" s="40">
        <v>45086</v>
      </c>
      <c r="V3" s="40">
        <v>45093</v>
      </c>
      <c r="W3" s="40">
        <v>45100</v>
      </c>
      <c r="X3" s="40">
        <v>45107</v>
      </c>
      <c r="Y3" s="40">
        <v>45114</v>
      </c>
      <c r="Z3" s="40">
        <v>45121</v>
      </c>
      <c r="AA3" s="40">
        <v>45128</v>
      </c>
      <c r="AB3" s="40">
        <v>45135</v>
      </c>
      <c r="AC3" s="40">
        <v>45142</v>
      </c>
      <c r="AD3" s="40">
        <v>45149</v>
      </c>
      <c r="AE3" s="40">
        <v>45156</v>
      </c>
      <c r="AF3" s="40">
        <v>45163</v>
      </c>
      <c r="AG3" s="40">
        <v>45170</v>
      </c>
      <c r="AH3" s="40">
        <v>45177</v>
      </c>
      <c r="AI3" s="40">
        <v>45184</v>
      </c>
      <c r="AJ3" s="40">
        <v>45191</v>
      </c>
      <c r="AK3" s="40">
        <v>45198</v>
      </c>
      <c r="AL3" s="40">
        <v>45205</v>
      </c>
      <c r="AM3" s="40">
        <v>45212</v>
      </c>
      <c r="AN3" s="40">
        <v>45219</v>
      </c>
      <c r="AO3" s="40">
        <v>45226</v>
      </c>
      <c r="AP3" s="2"/>
    </row>
    <row r="4" spans="1:42" ht="15.75" x14ac:dyDescent="0.25">
      <c r="A4" s="28" t="s">
        <v>7</v>
      </c>
      <c r="B4" s="20">
        <v>31.7</v>
      </c>
      <c r="C4" s="30" t="s">
        <v>3</v>
      </c>
      <c r="D4" s="31"/>
      <c r="E4" s="23">
        <v>31</v>
      </c>
      <c r="F4" s="24">
        <v>32.200000000000003</v>
      </c>
      <c r="G4" s="24">
        <v>32.4</v>
      </c>
      <c r="H4" s="24">
        <v>31.5</v>
      </c>
      <c r="I4" s="24">
        <v>32.5</v>
      </c>
      <c r="J4" s="24">
        <v>32.5</v>
      </c>
      <c r="K4" s="24">
        <v>32.200000000000003</v>
      </c>
      <c r="L4" s="24">
        <v>30.5</v>
      </c>
      <c r="M4" s="24">
        <v>32</v>
      </c>
      <c r="N4" s="24">
        <v>29</v>
      </c>
      <c r="O4" s="23">
        <v>32.4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4"/>
      <c r="AC4" s="23"/>
      <c r="AD4" s="23"/>
      <c r="AE4" s="24"/>
      <c r="AF4" s="23"/>
      <c r="AG4" s="23"/>
      <c r="AH4" s="23"/>
      <c r="AI4" s="23"/>
      <c r="AJ4" s="23"/>
      <c r="AK4" s="26"/>
      <c r="AL4" s="26"/>
      <c r="AM4" s="25"/>
      <c r="AN4" s="25"/>
      <c r="AO4" s="25"/>
    </row>
    <row r="5" spans="1:42" ht="15.75" x14ac:dyDescent="0.25">
      <c r="A5" s="28" t="s">
        <v>8</v>
      </c>
      <c r="B5" s="21">
        <v>9</v>
      </c>
      <c r="C5" s="30" t="s">
        <v>9</v>
      </c>
      <c r="D5" s="7"/>
      <c r="E5" s="25">
        <v>11</v>
      </c>
      <c r="F5" s="26">
        <v>12</v>
      </c>
      <c r="G5" s="26">
        <v>10</v>
      </c>
      <c r="H5" s="26">
        <v>12</v>
      </c>
      <c r="I5" s="26">
        <v>7</v>
      </c>
      <c r="J5" s="26">
        <v>7</v>
      </c>
      <c r="K5" s="26">
        <v>9</v>
      </c>
      <c r="L5" s="26">
        <v>6</v>
      </c>
      <c r="M5" s="26">
        <v>11</v>
      </c>
      <c r="N5" s="26">
        <v>6</v>
      </c>
      <c r="O5" s="26">
        <v>10</v>
      </c>
      <c r="P5" s="26"/>
      <c r="Q5" s="26"/>
      <c r="R5" s="26"/>
      <c r="S5" s="26"/>
      <c r="T5" s="26"/>
      <c r="U5" s="26"/>
      <c r="V5" s="25"/>
      <c r="W5" s="25"/>
      <c r="X5" s="25"/>
      <c r="Y5" s="25"/>
      <c r="Z5" s="25"/>
      <c r="AA5" s="25"/>
      <c r="AB5" s="26"/>
      <c r="AC5" s="25"/>
      <c r="AD5" s="25"/>
      <c r="AE5" s="26"/>
      <c r="AF5" s="25"/>
      <c r="AG5" s="25"/>
      <c r="AH5" s="25"/>
      <c r="AI5" s="25"/>
      <c r="AJ5" s="25"/>
      <c r="AK5" s="26"/>
      <c r="AL5" s="26"/>
      <c r="AM5" s="25"/>
      <c r="AN5" s="25"/>
      <c r="AO5" s="25"/>
    </row>
    <row r="6" spans="1:42" ht="15.75" x14ac:dyDescent="0.25">
      <c r="A6" s="28"/>
      <c r="B6" s="25"/>
      <c r="C6" s="30"/>
      <c r="D6" s="31"/>
      <c r="E6" s="25" t="s">
        <v>14</v>
      </c>
      <c r="F6" s="25" t="s">
        <v>15</v>
      </c>
      <c r="G6" s="26" t="s">
        <v>15</v>
      </c>
      <c r="H6" s="25" t="s">
        <v>15</v>
      </c>
      <c r="I6" s="26" t="s">
        <v>15</v>
      </c>
      <c r="J6" s="26" t="s">
        <v>15</v>
      </c>
      <c r="K6" s="25" t="s">
        <v>15</v>
      </c>
      <c r="L6" s="25" t="s">
        <v>15</v>
      </c>
      <c r="M6" s="25" t="s">
        <v>15</v>
      </c>
      <c r="N6" s="26" t="s">
        <v>15</v>
      </c>
      <c r="O6" s="25" t="s">
        <v>16</v>
      </c>
      <c r="P6" s="25" t="s">
        <v>15</v>
      </c>
      <c r="Q6" s="25" t="s">
        <v>15</v>
      </c>
      <c r="R6" s="25" t="s">
        <v>15</v>
      </c>
      <c r="S6" s="25" t="s">
        <v>15</v>
      </c>
      <c r="T6" s="25" t="s">
        <v>15</v>
      </c>
      <c r="U6" s="25" t="s">
        <v>15</v>
      </c>
      <c r="V6" s="25" t="s">
        <v>15</v>
      </c>
      <c r="W6" s="25" t="s">
        <v>15</v>
      </c>
      <c r="X6" s="25" t="s">
        <v>16</v>
      </c>
      <c r="Y6" s="25" t="s">
        <v>16</v>
      </c>
      <c r="Z6" s="25" t="s">
        <v>16</v>
      </c>
      <c r="AA6" s="25" t="s">
        <v>17</v>
      </c>
      <c r="AB6" s="25" t="s">
        <v>16</v>
      </c>
      <c r="AC6" s="25" t="s">
        <v>16</v>
      </c>
      <c r="AD6" s="25" t="s">
        <v>16</v>
      </c>
      <c r="AE6" s="25" t="s">
        <v>16</v>
      </c>
      <c r="AF6" s="25" t="s">
        <v>16</v>
      </c>
      <c r="AG6" s="25" t="s">
        <v>15</v>
      </c>
      <c r="AH6" s="25" t="s">
        <v>15</v>
      </c>
      <c r="AI6" s="25" t="s">
        <v>15</v>
      </c>
      <c r="AJ6" s="25" t="s">
        <v>15</v>
      </c>
      <c r="AK6" s="25" t="s">
        <v>15</v>
      </c>
      <c r="AL6" s="25" t="s">
        <v>15</v>
      </c>
      <c r="AM6" s="25" t="s">
        <v>15</v>
      </c>
      <c r="AN6" s="25" t="s">
        <v>15</v>
      </c>
      <c r="AO6" s="25" t="s">
        <v>15</v>
      </c>
    </row>
    <row r="7" spans="1:42" ht="15.75" x14ac:dyDescent="0.25">
      <c r="A7" s="29" t="s">
        <v>0</v>
      </c>
      <c r="B7" s="29" t="s">
        <v>1</v>
      </c>
      <c r="C7" s="23" t="s">
        <v>10</v>
      </c>
      <c r="D7" s="31"/>
      <c r="E7" s="23"/>
      <c r="F7" s="24"/>
      <c r="G7" s="24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23"/>
      <c r="W7" s="23"/>
      <c r="X7" s="23"/>
      <c r="Y7" s="23"/>
      <c r="Z7" s="25"/>
      <c r="AA7" s="25"/>
      <c r="AB7" s="26"/>
      <c r="AC7" s="25"/>
      <c r="AD7" s="25"/>
      <c r="AE7" s="26"/>
      <c r="AF7" s="25"/>
      <c r="AG7" s="25"/>
      <c r="AH7" s="25"/>
      <c r="AI7" s="25"/>
      <c r="AJ7" s="25"/>
      <c r="AK7" s="26"/>
      <c r="AL7" s="26"/>
      <c r="AM7" s="25"/>
      <c r="AN7" s="25"/>
      <c r="AO7" s="25"/>
    </row>
    <row r="8" spans="1:42" ht="15.75" x14ac:dyDescent="0.25">
      <c r="A8" s="29"/>
      <c r="B8" s="29"/>
      <c r="C8" s="23"/>
      <c r="D8" s="31"/>
      <c r="E8" s="23"/>
      <c r="F8" s="24"/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5"/>
      <c r="AA8" s="25"/>
      <c r="AB8" s="26"/>
      <c r="AC8" s="25"/>
      <c r="AD8" s="25"/>
      <c r="AE8" s="26"/>
      <c r="AF8" s="25"/>
      <c r="AG8" s="25"/>
      <c r="AH8" s="25"/>
      <c r="AI8" s="25"/>
      <c r="AJ8" s="25"/>
      <c r="AK8" s="26"/>
      <c r="AL8" s="26"/>
      <c r="AM8" s="25"/>
      <c r="AN8" s="25"/>
      <c r="AO8" s="25"/>
    </row>
    <row r="9" spans="1:42" ht="15.75" x14ac:dyDescent="0.25">
      <c r="A9" s="6" t="s">
        <v>21</v>
      </c>
      <c r="B9" s="4">
        <v>1</v>
      </c>
      <c r="C9" s="5">
        <f t="shared" ref="C9:C14" si="0">E9+F9+G9+H9+I9+J9+K9+L9+M9+N9+O9+P9+Q9+R9+S9+T9+U9+V9+W9+X9+Y9+Z9+AA9+AB9+AC9+AD9+AE9+AF9+AG9+AH9+AI9+AJ9+AK9+AL9+AM9+AN9+AO9</f>
        <v>922</v>
      </c>
      <c r="D9" s="7"/>
      <c r="E9" s="11">
        <v>72</v>
      </c>
      <c r="F9" s="11">
        <v>80</v>
      </c>
      <c r="G9" s="11">
        <v>76</v>
      </c>
      <c r="H9" s="11">
        <v>82</v>
      </c>
      <c r="I9" s="11">
        <v>83</v>
      </c>
      <c r="J9" s="11">
        <v>78</v>
      </c>
      <c r="K9" s="11">
        <v>88</v>
      </c>
      <c r="L9" s="11">
        <v>86</v>
      </c>
      <c r="M9" s="11">
        <v>92</v>
      </c>
      <c r="N9" s="11">
        <v>75</v>
      </c>
      <c r="O9" s="11">
        <v>110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7"/>
    </row>
    <row r="10" spans="1:42" ht="15.75" x14ac:dyDescent="0.25">
      <c r="A10" s="6" t="s">
        <v>25</v>
      </c>
      <c r="B10" s="4">
        <v>2</v>
      </c>
      <c r="C10" s="5">
        <f t="shared" si="0"/>
        <v>769</v>
      </c>
      <c r="D10" s="7"/>
      <c r="E10" s="11">
        <v>72</v>
      </c>
      <c r="F10" s="11">
        <v>80</v>
      </c>
      <c r="G10" s="11">
        <v>76</v>
      </c>
      <c r="H10" s="11">
        <v>82</v>
      </c>
      <c r="I10" s="11">
        <v>83</v>
      </c>
      <c r="J10" s="11">
        <v>0</v>
      </c>
      <c r="K10" s="11">
        <v>88</v>
      </c>
      <c r="L10" s="11">
        <v>86</v>
      </c>
      <c r="M10" s="11">
        <v>92</v>
      </c>
      <c r="N10" s="11">
        <v>0</v>
      </c>
      <c r="O10" s="11">
        <v>110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7"/>
    </row>
    <row r="11" spans="1:42" ht="15.75" x14ac:dyDescent="0.25">
      <c r="A11" s="6" t="s">
        <v>20</v>
      </c>
      <c r="B11" s="4">
        <v>3</v>
      </c>
      <c r="C11" s="5">
        <f>E11+F11+G11+H11+I11+J11+K11+L11+M11+N11+O11+P11+Q11+R11+S11+T11+U11+V11+W11+X11+Y11+Z11+AA11+AB11+AC11+AD11+AE11+AF11+AG11+AH11+AI11+AJ11+AK11+AL11+AM11+AN11+AO11</f>
        <v>593</v>
      </c>
      <c r="D11" s="7"/>
      <c r="E11" s="11">
        <v>0</v>
      </c>
      <c r="F11" s="11">
        <v>80</v>
      </c>
      <c r="G11" s="11">
        <v>76</v>
      </c>
      <c r="H11" s="11">
        <v>0</v>
      </c>
      <c r="I11" s="11">
        <v>0</v>
      </c>
      <c r="J11" s="11">
        <v>78</v>
      </c>
      <c r="K11" s="11">
        <v>88</v>
      </c>
      <c r="L11" s="11">
        <v>86</v>
      </c>
      <c r="M11" s="11">
        <v>0</v>
      </c>
      <c r="N11" s="11">
        <v>75</v>
      </c>
      <c r="O11" s="11">
        <v>110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7"/>
    </row>
    <row r="12" spans="1:42" ht="15.75" x14ac:dyDescent="0.25">
      <c r="A12" s="6" t="s">
        <v>28</v>
      </c>
      <c r="B12" s="4">
        <v>4</v>
      </c>
      <c r="C12" s="5">
        <f>E12+F12+G12+H12+I12+J12+K12+L12+M12+N12+O12+P12+Q12+R12+S12+T12+U12+V12+W12+X12+Y12+Z12+AA12+AB12+AC12+AD12+AE12+AF12+AG12+AH12+AI12+AJ12+AK12+AL12+AM12+AN12+AO12</f>
        <v>587</v>
      </c>
      <c r="D12" s="7"/>
      <c r="E12" s="11">
        <v>72</v>
      </c>
      <c r="F12" s="11">
        <v>80</v>
      </c>
      <c r="G12" s="11">
        <v>76</v>
      </c>
      <c r="H12" s="11">
        <v>82</v>
      </c>
      <c r="I12" s="11">
        <v>0</v>
      </c>
      <c r="J12" s="11">
        <v>0</v>
      </c>
      <c r="K12" s="11">
        <v>0</v>
      </c>
      <c r="L12" s="11">
        <v>0</v>
      </c>
      <c r="M12" s="11">
        <v>92</v>
      </c>
      <c r="N12" s="11">
        <v>75</v>
      </c>
      <c r="O12" s="11">
        <v>110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7"/>
    </row>
    <row r="13" spans="1:42" ht="15.75" x14ac:dyDescent="0.25">
      <c r="A13" s="6" t="s">
        <v>26</v>
      </c>
      <c r="B13" s="4">
        <v>5</v>
      </c>
      <c r="C13" s="5">
        <f t="shared" si="0"/>
        <v>578</v>
      </c>
      <c r="D13" s="7"/>
      <c r="E13" s="11">
        <v>72</v>
      </c>
      <c r="F13" s="11">
        <v>80</v>
      </c>
      <c r="G13" s="11">
        <v>0</v>
      </c>
      <c r="H13" s="11">
        <v>82</v>
      </c>
      <c r="I13" s="11">
        <v>0</v>
      </c>
      <c r="J13" s="11">
        <v>78</v>
      </c>
      <c r="K13" s="11">
        <v>88</v>
      </c>
      <c r="L13" s="11">
        <v>86</v>
      </c>
      <c r="M13" s="11">
        <v>92</v>
      </c>
      <c r="N13" s="11">
        <v>0</v>
      </c>
      <c r="O13" s="11">
        <v>0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7"/>
    </row>
    <row r="14" spans="1:42" ht="15.75" x14ac:dyDescent="0.25">
      <c r="A14" s="6" t="s">
        <v>48</v>
      </c>
      <c r="B14" s="4">
        <v>6</v>
      </c>
      <c r="C14" s="5">
        <f t="shared" si="0"/>
        <v>492</v>
      </c>
      <c r="D14" s="7"/>
      <c r="E14" s="11">
        <v>72</v>
      </c>
      <c r="F14" s="11">
        <v>80</v>
      </c>
      <c r="G14" s="11">
        <v>0</v>
      </c>
      <c r="H14" s="11">
        <v>82</v>
      </c>
      <c r="I14" s="11">
        <v>0</v>
      </c>
      <c r="J14" s="11">
        <v>78</v>
      </c>
      <c r="K14" s="11">
        <v>88</v>
      </c>
      <c r="L14" s="11">
        <v>0</v>
      </c>
      <c r="M14" s="11">
        <v>92</v>
      </c>
      <c r="N14" s="11">
        <v>0</v>
      </c>
      <c r="O14" s="11">
        <v>0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7"/>
    </row>
    <row r="15" spans="1:42" ht="15.75" x14ac:dyDescent="0.25">
      <c r="A15" s="6" t="s">
        <v>27</v>
      </c>
      <c r="B15" s="4">
        <v>7</v>
      </c>
      <c r="C15" s="5">
        <f>E15+F15+G15+H15+I15+J15+K15+L15+M15+N15+O15+P15+Q15+R15+S15+T15+U15+V15+W15+X15+Y15+Z15+AA15+AB15+AC15+AD15+AE15+AF15+AG15+AH15+AI15+AJ15+AK15+AL15+AM15+AN15+AO15</f>
        <v>451</v>
      </c>
      <c r="D15" s="7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88</v>
      </c>
      <c r="L15" s="11">
        <v>86</v>
      </c>
      <c r="M15" s="11">
        <v>92</v>
      </c>
      <c r="N15" s="11">
        <v>75</v>
      </c>
      <c r="O15" s="11">
        <v>110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7"/>
    </row>
    <row r="16" spans="1:42" ht="15.75" x14ac:dyDescent="0.25">
      <c r="A16" s="6" t="s">
        <v>35</v>
      </c>
      <c r="B16" s="4">
        <v>8</v>
      </c>
      <c r="C16" s="5">
        <f t="shared" ref="C16:C41" si="1">E16+F16+G16+H16+I16+J16+K16+L16+M16+N16+O16+P16+Q16+R16+S16+T16+U16+V16+W16+X16+Y16+Z16+AA16+AB16+AC16+AD16+AE16+AF16+AG16+AH16+AI16+AJ16+AK16+AL16+AM16+AN16+AO16</f>
        <v>393</v>
      </c>
      <c r="D16" s="7"/>
      <c r="E16" s="11">
        <v>72</v>
      </c>
      <c r="F16" s="11">
        <v>80</v>
      </c>
      <c r="G16" s="11">
        <v>76</v>
      </c>
      <c r="H16" s="11">
        <v>82</v>
      </c>
      <c r="I16" s="11">
        <v>83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7"/>
    </row>
    <row r="17" spans="1:42" ht="15.75" x14ac:dyDescent="0.25">
      <c r="A17" s="6" t="s">
        <v>30</v>
      </c>
      <c r="B17" s="4">
        <v>9</v>
      </c>
      <c r="C17" s="5">
        <f>E17+F17+G17+H17+I17+J17+K17+L17+M17+N17+O17+P17+Q17+R17+S17+T17+U17+V17+W17+X17+Y17+Z17+AA17+AB17+AC17+AD17+AE17+AF17+AG17+AH17+AI17+AJ17+AK17+AL17+AM17+AN17+AO17</f>
        <v>382</v>
      </c>
      <c r="D17" s="7"/>
      <c r="E17" s="11">
        <v>72</v>
      </c>
      <c r="F17" s="11">
        <v>0</v>
      </c>
      <c r="G17" s="11">
        <v>0</v>
      </c>
      <c r="H17" s="11">
        <v>82</v>
      </c>
      <c r="I17" s="11">
        <v>0</v>
      </c>
      <c r="J17" s="11">
        <v>0</v>
      </c>
      <c r="K17" s="11">
        <v>88</v>
      </c>
      <c r="L17" s="11">
        <v>0</v>
      </c>
      <c r="M17" s="11">
        <v>30</v>
      </c>
      <c r="N17" s="11">
        <v>0</v>
      </c>
      <c r="O17" s="11">
        <v>110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7"/>
    </row>
    <row r="18" spans="1:42" ht="15.75" x14ac:dyDescent="0.25">
      <c r="A18" s="6" t="s">
        <v>23</v>
      </c>
      <c r="B18" s="4">
        <v>10</v>
      </c>
      <c r="C18" s="5">
        <f>E18+F18+G18+H18+I18+J18+K18+L18+M18+N18+O18+P18+Q18+R18+S18+T18+U18+V18+W18+X18+Y18+Z18+AA18+AB18+AC18+AD18+AE18+AF18+AG18+AH18+AI18+AJ18+AK18+AL18+AM18+AN18+AO18</f>
        <v>358</v>
      </c>
      <c r="D18" s="7"/>
      <c r="E18" s="11">
        <v>0</v>
      </c>
      <c r="F18" s="11">
        <v>80</v>
      </c>
      <c r="G18" s="11">
        <v>76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92</v>
      </c>
      <c r="N18" s="11">
        <v>0</v>
      </c>
      <c r="O18" s="11">
        <v>110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7"/>
    </row>
    <row r="19" spans="1:42" ht="15.75" x14ac:dyDescent="0.25">
      <c r="A19" s="6" t="s">
        <v>18</v>
      </c>
      <c r="B19" s="4">
        <v>11</v>
      </c>
      <c r="C19" s="5">
        <f>E19+F19+G19+H19+I19+J19+K19+L19+M19+N19+O19+P19+Q19+R19+S19+T19+U19+V19+W19+X19+Y19+Z19+AA19+AB19+AC19+AD19+AE19+AF19+AG19+AH19+AI19+AJ19+AK19+AL19+AM19+AN19+AO19</f>
        <v>354</v>
      </c>
      <c r="D19" s="7"/>
      <c r="E19" s="11">
        <v>0</v>
      </c>
      <c r="F19" s="11">
        <v>80</v>
      </c>
      <c r="G19" s="11">
        <v>76</v>
      </c>
      <c r="H19" s="11">
        <v>0</v>
      </c>
      <c r="I19" s="11">
        <v>0</v>
      </c>
      <c r="J19" s="11">
        <v>0</v>
      </c>
      <c r="K19" s="11">
        <v>88</v>
      </c>
      <c r="L19" s="11">
        <v>0</v>
      </c>
      <c r="M19" s="11">
        <v>0</v>
      </c>
      <c r="N19" s="11">
        <v>0</v>
      </c>
      <c r="O19" s="11">
        <v>110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7"/>
    </row>
    <row r="20" spans="1:42" ht="15.75" x14ac:dyDescent="0.25">
      <c r="A20" s="6" t="s">
        <v>29</v>
      </c>
      <c r="B20" s="4">
        <v>12</v>
      </c>
      <c r="C20" s="5">
        <f>E20+F20+G20+H20+I20+J20+K20+L20+M20+N20+O20+P20+Q20+R20+S20+T20+U20+V20+W20+X20+Y20+Z20+AA20+AB20+AC20+AD20+AE20+AF20+AG20+AH20+AI20+AJ20+AK20+AL20+AM20+AN20+AO20</f>
        <v>348</v>
      </c>
      <c r="D20" s="7"/>
      <c r="E20" s="11">
        <v>0</v>
      </c>
      <c r="F20" s="11">
        <v>80</v>
      </c>
      <c r="G20" s="11">
        <v>76</v>
      </c>
      <c r="H20" s="11">
        <v>82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110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7"/>
    </row>
    <row r="21" spans="1:42" ht="15.75" x14ac:dyDescent="0.25">
      <c r="A21" s="6" t="s">
        <v>24</v>
      </c>
      <c r="B21" s="4">
        <v>13</v>
      </c>
      <c r="C21" s="5">
        <f>E21+F21+G21+H21+I21+J21+K21+L21+M21+N21+O21+P21+Q21+R21+S21+T21+U21+V21+W21+X21+Y21+Z21+AA21+AB21+AC21+AD21+AE21+AF21+AG21+AH21+AI21+AJ21+AK21+AL21+AM21+AN21+AO21</f>
        <v>333</v>
      </c>
      <c r="D21" s="7"/>
      <c r="E21" s="11">
        <v>0</v>
      </c>
      <c r="F21" s="11">
        <v>80</v>
      </c>
      <c r="G21" s="11">
        <v>0</v>
      </c>
      <c r="H21" s="11">
        <v>0</v>
      </c>
      <c r="I21" s="11">
        <v>83</v>
      </c>
      <c r="J21" s="11">
        <v>78</v>
      </c>
      <c r="K21" s="11">
        <v>0</v>
      </c>
      <c r="L21" s="11">
        <v>0</v>
      </c>
      <c r="M21" s="11">
        <v>92</v>
      </c>
      <c r="N21" s="11">
        <v>0</v>
      </c>
      <c r="O21" s="11">
        <v>0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7"/>
    </row>
    <row r="22" spans="1:42" ht="15.75" x14ac:dyDescent="0.25">
      <c r="A22" s="6" t="s">
        <v>45</v>
      </c>
      <c r="B22" s="4">
        <v>14</v>
      </c>
      <c r="C22" s="5">
        <f>E22+F22+G22+H22+I22+J22+K22+L22+M22+N22+O22+P22+Q22+R22+S22+T22+U22+V22+W22+X22+Y22+Z22+AA22+AB22+AC22+AD22+AE22+AF22+AG22+AH22+AI22+AJ22+AK22+AL22+AM22+AN22+AO22</f>
        <v>273</v>
      </c>
      <c r="D22" s="7"/>
      <c r="E22" s="11">
        <v>0</v>
      </c>
      <c r="F22" s="11">
        <v>0</v>
      </c>
      <c r="G22" s="11">
        <v>0</v>
      </c>
      <c r="H22" s="11">
        <v>82</v>
      </c>
      <c r="I22" s="11">
        <v>0</v>
      </c>
      <c r="J22" s="11">
        <v>0</v>
      </c>
      <c r="K22" s="11">
        <v>0</v>
      </c>
      <c r="L22" s="11">
        <v>86</v>
      </c>
      <c r="M22" s="11">
        <v>30</v>
      </c>
      <c r="N22" s="11">
        <v>75</v>
      </c>
      <c r="O22" s="11">
        <v>0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7"/>
    </row>
    <row r="23" spans="1:42" ht="15.75" x14ac:dyDescent="0.25">
      <c r="A23" s="6" t="s">
        <v>53</v>
      </c>
      <c r="B23" s="4">
        <v>15</v>
      </c>
      <c r="C23" s="5">
        <f>E23+F23+G23+H23+I23+J23+K23+L23+M23+N23+O23+P23+Q23+R23+S23+T23+U23+V23+W23+X23+Y23+Z23+AA23+AB23+AC23+AD23+AE23+AF23+AG23+AH23+AI23+AJ23+AK23+AL23+AM23+AN23+AO23</f>
        <v>237</v>
      </c>
      <c r="D23" s="7"/>
      <c r="E23" s="11">
        <v>0</v>
      </c>
      <c r="F23" s="11">
        <v>80</v>
      </c>
      <c r="G23" s="11">
        <v>0</v>
      </c>
      <c r="H23" s="11">
        <v>82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75</v>
      </c>
      <c r="O23" s="11">
        <v>0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7"/>
    </row>
    <row r="24" spans="1:42" ht="15.75" x14ac:dyDescent="0.25">
      <c r="A24" s="6" t="s">
        <v>19</v>
      </c>
      <c r="B24" s="4">
        <v>16</v>
      </c>
      <c r="C24" s="5">
        <f>E24+F24+G24+H24+I24+J24+K24+L24+M24+N24+O24+P24+Q24+R24+S24+T24+U24+V24+W24+X24+Y24+Z24+AA24+AB24+AC24+AD24+AE24+AF24+AG24+AH24+AI24+AJ24+AK24+AL24+AM24+AN24+AO24</f>
        <v>193</v>
      </c>
      <c r="D24" s="7"/>
      <c r="E24" s="11">
        <v>0</v>
      </c>
      <c r="F24" s="11">
        <v>0</v>
      </c>
      <c r="G24" s="11">
        <v>0</v>
      </c>
      <c r="H24" s="11">
        <v>0</v>
      </c>
      <c r="I24" s="11">
        <v>83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110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7"/>
    </row>
    <row r="25" spans="1:42" ht="15.75" x14ac:dyDescent="0.25">
      <c r="A25" s="6" t="s">
        <v>52</v>
      </c>
      <c r="B25" s="4">
        <v>17</v>
      </c>
      <c r="C25" s="5">
        <f>E25+F25+G25+H25+I25+J25+K25+L25+M25+N25+O25+P25+Q25+R25+S25+T25+U25+V25+W25+X25+Y25+Z25+AA25+AB25+AC25+AD25+AE25+AF25+AG25+AH25+AI25+AJ25+AK25+AL25+AM25+AN25+AO25</f>
        <v>180</v>
      </c>
      <c r="D25" s="7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88</v>
      </c>
      <c r="L25" s="11">
        <v>0</v>
      </c>
      <c r="M25" s="11">
        <v>92</v>
      </c>
      <c r="N25" s="11">
        <v>0</v>
      </c>
      <c r="O25" s="11">
        <v>0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7"/>
    </row>
    <row r="26" spans="1:42" ht="15.75" x14ac:dyDescent="0.25">
      <c r="A26" s="6" t="s">
        <v>51</v>
      </c>
      <c r="B26" s="4">
        <v>18</v>
      </c>
      <c r="C26" s="5">
        <f t="shared" ref="C26" si="2">E26+F26+G26+H26+I26+J26+K26+L26+M26+N26+O26+P26+Q26+R26+S26+T26+U26+V26+W26+X26+Y26+Z26+AA26+AB26+AC26+AD26+AE26+AF26+AG26+AH26+AI26+AJ26+AK26+AL26+AM26+AN26+AO26</f>
        <v>161</v>
      </c>
      <c r="D26" s="7"/>
      <c r="E26" s="11">
        <v>0</v>
      </c>
      <c r="F26" s="11">
        <v>0</v>
      </c>
      <c r="G26" s="11">
        <v>0</v>
      </c>
      <c r="H26" s="11">
        <v>0</v>
      </c>
      <c r="I26" s="11">
        <v>83</v>
      </c>
      <c r="J26" s="11">
        <v>78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7"/>
    </row>
    <row r="27" spans="1:42" ht="15.75" x14ac:dyDescent="0.25">
      <c r="A27" s="6" t="s">
        <v>31</v>
      </c>
      <c r="B27" s="4">
        <v>19</v>
      </c>
      <c r="C27" s="5">
        <f>E27+F27+G27+H27+I27+J27+K27+L27+M27+N27+O27+P27+Q27+R27+S27+T27+U27+V27+W27+X27+Y27+Z27+AA27+AB27+AC27+AD27+AE27+AF27+AG27+AH27+AI27+AJ27+AK27+AL27+AM27+AN27+AO27</f>
        <v>154</v>
      </c>
      <c r="D27" s="7"/>
      <c r="E27" s="11">
        <v>72</v>
      </c>
      <c r="F27" s="11">
        <v>0</v>
      </c>
      <c r="G27" s="11">
        <v>0</v>
      </c>
      <c r="H27" s="11">
        <v>82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7"/>
    </row>
    <row r="28" spans="1:42" ht="15.75" x14ac:dyDescent="0.25">
      <c r="A28" s="6" t="s">
        <v>32</v>
      </c>
      <c r="B28" s="4">
        <v>19</v>
      </c>
      <c r="C28" s="5">
        <f>E28+F28+G28+H28+I28+J28+K28+L28+M28+N28+O28+P28+Q28+R28+S28+T28+U28+V28+W28+X28+Y28+Z28+AA28+AB28+AC28+AD28+AE28+AF28+AG28+AH28+AI28+AJ28+AK28+AL28+AM28+AN28+AO28</f>
        <v>154</v>
      </c>
      <c r="D28" s="7"/>
      <c r="E28" s="11">
        <v>72</v>
      </c>
      <c r="F28" s="11">
        <v>0</v>
      </c>
      <c r="G28" s="11">
        <v>0</v>
      </c>
      <c r="H28" s="11">
        <v>82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7"/>
    </row>
    <row r="29" spans="1:42" ht="15.75" x14ac:dyDescent="0.25">
      <c r="A29" s="6" t="s">
        <v>47</v>
      </c>
      <c r="B29" s="4">
        <v>21</v>
      </c>
      <c r="C29" s="5">
        <f t="shared" ref="C29:C30" si="3">E29+F29+G29+H29+I29+J29+K29+L29+M29+N29+O29+P29+Q29+R29+S29+T29+U29+V29+W29+X29+Y29+Z29+AA29+AB29+AC29+AD29+AE29+AF29+AG29+AH29+AI29+AJ29+AK29+AL29+AM29+AN29+AO29</f>
        <v>152</v>
      </c>
      <c r="D29" s="7"/>
      <c r="E29" s="11">
        <v>72</v>
      </c>
      <c r="F29" s="11">
        <v>80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7"/>
    </row>
    <row r="30" spans="1:42" ht="15.75" x14ac:dyDescent="0.25">
      <c r="A30" s="6" t="s">
        <v>43</v>
      </c>
      <c r="B30" s="4">
        <v>21</v>
      </c>
      <c r="C30" s="5">
        <f t="shared" si="3"/>
        <v>152</v>
      </c>
      <c r="D30" s="7"/>
      <c r="E30" s="11">
        <v>72</v>
      </c>
      <c r="F30" s="11">
        <v>80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7"/>
    </row>
    <row r="31" spans="1:42" ht="15.75" x14ac:dyDescent="0.25">
      <c r="A31" s="6" t="s">
        <v>33</v>
      </c>
      <c r="B31" s="4">
        <v>23</v>
      </c>
      <c r="C31" s="5">
        <f t="shared" ref="C31:C34" si="4">E31+F31+G31+H31+I31+J31+K31+L31+M31+N31+O31+P31+Q31+R31+S31+T31+U31+V31+W31+X31+Y31+Z31+AA31+AB31+AC31+AD31+AE31+AF31+AG31+AH31+AI31+AJ31+AK31+AL31+AM31+AN31+AO31</f>
        <v>83</v>
      </c>
      <c r="D31" s="7"/>
      <c r="E31" s="11">
        <v>0</v>
      </c>
      <c r="F31" s="11">
        <v>0</v>
      </c>
      <c r="G31" s="11">
        <v>0</v>
      </c>
      <c r="H31" s="11">
        <v>0</v>
      </c>
      <c r="I31" s="11">
        <v>83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7"/>
    </row>
    <row r="32" spans="1:42" ht="15.75" x14ac:dyDescent="0.25">
      <c r="A32" s="6" t="s">
        <v>34</v>
      </c>
      <c r="B32" s="4">
        <v>24</v>
      </c>
      <c r="C32" s="5">
        <f t="shared" si="4"/>
        <v>78</v>
      </c>
      <c r="D32" s="7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78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7"/>
    </row>
    <row r="33" spans="1:42" ht="15.75" x14ac:dyDescent="0.25">
      <c r="A33" s="6" t="s">
        <v>37</v>
      </c>
      <c r="B33" s="4">
        <v>25</v>
      </c>
      <c r="C33" s="5">
        <f t="shared" si="4"/>
        <v>76</v>
      </c>
      <c r="D33" s="7"/>
      <c r="E33" s="11">
        <v>0</v>
      </c>
      <c r="F33" s="11">
        <v>0</v>
      </c>
      <c r="G33" s="11">
        <v>76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7"/>
    </row>
    <row r="34" spans="1:42" ht="15.75" x14ac:dyDescent="0.25">
      <c r="A34" s="6" t="s">
        <v>50</v>
      </c>
      <c r="B34" s="4">
        <v>26</v>
      </c>
      <c r="C34" s="5">
        <f t="shared" si="4"/>
        <v>50</v>
      </c>
      <c r="D34" s="7"/>
      <c r="E34" s="11">
        <v>0</v>
      </c>
      <c r="F34" s="11">
        <v>0</v>
      </c>
      <c r="G34" s="11">
        <v>50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7"/>
    </row>
    <row r="35" spans="1:42" ht="15.75" x14ac:dyDescent="0.25">
      <c r="A35" s="6" t="s">
        <v>44</v>
      </c>
      <c r="B35" s="4">
        <v>0</v>
      </c>
      <c r="C35" s="5">
        <f t="shared" si="1"/>
        <v>0</v>
      </c>
      <c r="D35" s="7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7"/>
    </row>
    <row r="36" spans="1:42" ht="15.75" x14ac:dyDescent="0.25">
      <c r="A36" s="6" t="s">
        <v>36</v>
      </c>
      <c r="B36" s="4">
        <v>0</v>
      </c>
      <c r="C36" s="5">
        <f t="shared" si="1"/>
        <v>0</v>
      </c>
      <c r="D36" s="7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7"/>
    </row>
    <row r="37" spans="1:42" ht="15.75" x14ac:dyDescent="0.25">
      <c r="A37" s="6" t="s">
        <v>39</v>
      </c>
      <c r="B37" s="4">
        <v>0</v>
      </c>
      <c r="C37" s="5">
        <f t="shared" si="1"/>
        <v>0</v>
      </c>
      <c r="D37" s="7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7"/>
    </row>
    <row r="38" spans="1:42" ht="15.75" x14ac:dyDescent="0.25">
      <c r="A38" s="6" t="s">
        <v>46</v>
      </c>
      <c r="B38" s="4">
        <v>0</v>
      </c>
      <c r="C38" s="5">
        <f t="shared" si="1"/>
        <v>0</v>
      </c>
      <c r="D38" s="7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7"/>
    </row>
    <row r="39" spans="1:42" ht="15.75" x14ac:dyDescent="0.25">
      <c r="A39" s="6" t="s">
        <v>42</v>
      </c>
      <c r="B39" s="4">
        <v>0</v>
      </c>
      <c r="C39" s="5">
        <f t="shared" si="1"/>
        <v>0</v>
      </c>
      <c r="D39" s="7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7"/>
    </row>
    <row r="40" spans="1:42" ht="15.75" x14ac:dyDescent="0.25">
      <c r="A40" s="6" t="s">
        <v>22</v>
      </c>
      <c r="B40" s="4">
        <v>0</v>
      </c>
      <c r="C40" s="5">
        <f t="shared" si="1"/>
        <v>0</v>
      </c>
      <c r="D40" s="7"/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7"/>
    </row>
    <row r="41" spans="1:42" ht="15.75" x14ac:dyDescent="0.25">
      <c r="A41" s="6" t="s">
        <v>38</v>
      </c>
      <c r="B41" s="4">
        <v>0</v>
      </c>
      <c r="C41" s="5">
        <f t="shared" si="1"/>
        <v>0</v>
      </c>
      <c r="D41" s="7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7"/>
    </row>
    <row r="42" spans="1:42" ht="15.75" x14ac:dyDescent="0.25">
      <c r="A42" s="6"/>
      <c r="B42" s="4"/>
      <c r="C42" s="5"/>
      <c r="D42" s="7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7"/>
    </row>
    <row r="43" spans="1:42" ht="15.75" x14ac:dyDescent="0.25">
      <c r="A43" s="6"/>
      <c r="B43" s="4"/>
      <c r="C43" s="5"/>
      <c r="D43" s="7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7"/>
    </row>
    <row r="44" spans="1:42" ht="15.75" x14ac:dyDescent="0.25">
      <c r="A44" s="6"/>
      <c r="B44" s="4"/>
      <c r="C44" s="5"/>
      <c r="D44" s="7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7"/>
    </row>
    <row r="45" spans="1:42" ht="15.75" x14ac:dyDescent="0.25">
      <c r="A45" s="6"/>
      <c r="B45" s="4"/>
      <c r="C45" s="5"/>
      <c r="D45" s="7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7"/>
    </row>
    <row r="46" spans="1:42" ht="15.75" x14ac:dyDescent="0.25">
      <c r="A46" s="6"/>
      <c r="B46" s="4"/>
      <c r="C46" s="5"/>
      <c r="D46" s="7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7"/>
    </row>
    <row r="47" spans="1:42" ht="15.75" x14ac:dyDescent="0.25">
      <c r="A47" s="6"/>
      <c r="B47" s="4"/>
      <c r="C47" s="5"/>
      <c r="D47" s="7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7"/>
    </row>
    <row r="48" spans="1:42" ht="15.75" x14ac:dyDescent="0.25">
      <c r="A48" s="6"/>
      <c r="B48" s="4"/>
      <c r="C48" s="5"/>
      <c r="D48" s="7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7"/>
    </row>
    <row r="49" spans="1:42" ht="15.75" x14ac:dyDescent="0.25">
      <c r="A49" s="6"/>
      <c r="B49" s="4"/>
      <c r="C49" s="5"/>
      <c r="D49" s="7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7"/>
    </row>
    <row r="50" spans="1:42" ht="15.75" x14ac:dyDescent="0.25">
      <c r="A50" s="6"/>
      <c r="B50" s="4"/>
      <c r="C50" s="5"/>
      <c r="D50" s="7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7"/>
    </row>
    <row r="51" spans="1:42" ht="15.75" x14ac:dyDescent="0.25">
      <c r="A51" s="6"/>
      <c r="B51" s="4"/>
      <c r="C51" s="5"/>
      <c r="D51" s="7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7"/>
    </row>
    <row r="52" spans="1:42" ht="15.75" x14ac:dyDescent="0.25">
      <c r="A52" s="6"/>
      <c r="B52" s="4"/>
      <c r="C52" s="5"/>
      <c r="D52" s="7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7"/>
    </row>
    <row r="53" spans="1:42" ht="15.75" x14ac:dyDescent="0.25">
      <c r="A53" s="6"/>
      <c r="B53" s="4"/>
      <c r="C53" s="5"/>
      <c r="D53" s="7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7"/>
    </row>
    <row r="54" spans="1:42" ht="15.75" x14ac:dyDescent="0.25">
      <c r="A54" s="6"/>
      <c r="B54" s="4"/>
      <c r="C54" s="5"/>
      <c r="D54" s="7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7"/>
    </row>
    <row r="55" spans="1:42" ht="15.75" x14ac:dyDescent="0.25">
      <c r="A55" s="6"/>
      <c r="B55" s="4"/>
      <c r="C55" s="5"/>
      <c r="D55" s="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7"/>
    </row>
    <row r="56" spans="1:42" ht="15.75" x14ac:dyDescent="0.25">
      <c r="A56" s="6"/>
      <c r="B56" s="4"/>
      <c r="C56" s="5"/>
      <c r="D56" s="7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7"/>
    </row>
    <row r="57" spans="1:42" ht="15.75" x14ac:dyDescent="0.25">
      <c r="A57" s="6"/>
      <c r="B57" s="4"/>
      <c r="C57" s="5"/>
      <c r="D57" s="7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7"/>
    </row>
    <row r="58" spans="1:42" ht="15.75" x14ac:dyDescent="0.25">
      <c r="A58" s="6"/>
      <c r="B58" s="4"/>
      <c r="C58" s="5"/>
      <c r="D58" s="7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7"/>
    </row>
    <row r="59" spans="1:42" ht="15.75" x14ac:dyDescent="0.25">
      <c r="A59" s="6"/>
      <c r="B59" s="4"/>
      <c r="C59" s="5"/>
      <c r="D59" s="7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7"/>
    </row>
    <row r="60" spans="1:42" ht="15.75" x14ac:dyDescent="0.25">
      <c r="A60" s="6"/>
      <c r="B60" s="4"/>
      <c r="C60" s="5"/>
      <c r="D60" s="7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7"/>
    </row>
    <row r="61" spans="1:42" ht="15.75" x14ac:dyDescent="0.25">
      <c r="A61" s="6"/>
      <c r="B61" s="4"/>
      <c r="C61" s="5"/>
      <c r="D61" s="7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7"/>
    </row>
    <row r="62" spans="1:42" ht="15.75" x14ac:dyDescent="0.25">
      <c r="A62" s="6"/>
      <c r="B62" s="4"/>
      <c r="C62" s="5"/>
      <c r="D62" s="7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7"/>
    </row>
    <row r="63" spans="1:42" ht="15.75" x14ac:dyDescent="0.25">
      <c r="A63" s="6"/>
      <c r="B63" s="4"/>
      <c r="C63" s="5"/>
      <c r="D63" s="7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7"/>
    </row>
    <row r="64" spans="1:42" ht="15.75" x14ac:dyDescent="0.25">
      <c r="A64" s="6"/>
      <c r="B64" s="4"/>
      <c r="C64" s="5"/>
      <c r="D64" s="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7"/>
    </row>
    <row r="65" spans="1:42" ht="15.75" x14ac:dyDescent="0.25">
      <c r="A65" s="6"/>
      <c r="B65" s="4"/>
      <c r="C65" s="5"/>
      <c r="D65" s="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7"/>
    </row>
    <row r="66" spans="1:42" ht="15.75" x14ac:dyDescent="0.25">
      <c r="B66" s="38"/>
    </row>
  </sheetData>
  <mergeCells count="2">
    <mergeCell ref="A1:I1"/>
    <mergeCell ref="H7:U7"/>
  </mergeCells>
  <pageMargins left="0.7" right="0.7" top="0.75" bottom="0.75" header="0.3" footer="0.3"/>
  <pageSetup paperSize="9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0"/>
  <sheetViews>
    <sheetView workbookViewId="0">
      <selection activeCell="M14" sqref="M14"/>
    </sheetView>
  </sheetViews>
  <sheetFormatPr defaultRowHeight="15" x14ac:dyDescent="0.25"/>
  <cols>
    <col min="1" max="3" width="9.140625" style="43"/>
    <col min="5" max="6" width="16.7109375" bestFit="1" customWidth="1"/>
    <col min="7" max="7" width="9.140625" style="9"/>
    <col min="15" max="15" width="9.140625" style="10"/>
    <col min="17" max="17" width="25.5703125" customWidth="1"/>
    <col min="19" max="19" width="26" customWidth="1"/>
  </cols>
  <sheetData>
    <row r="1" spans="1:20" x14ac:dyDescent="0.25">
      <c r="A1" s="43" t="s">
        <v>41</v>
      </c>
      <c r="C1" s="43" t="s">
        <v>4</v>
      </c>
      <c r="E1" t="s">
        <v>5</v>
      </c>
      <c r="K1" t="s">
        <v>12</v>
      </c>
      <c r="M1" t="s">
        <v>11</v>
      </c>
      <c r="O1" s="10" t="s">
        <v>13</v>
      </c>
    </row>
    <row r="2" spans="1:20" x14ac:dyDescent="0.25">
      <c r="A2" s="43" t="s">
        <v>40</v>
      </c>
      <c r="C2" s="43" t="s">
        <v>3</v>
      </c>
    </row>
    <row r="3" spans="1:20" ht="15.75" x14ac:dyDescent="0.25">
      <c r="A3" s="44">
        <v>72</v>
      </c>
      <c r="B3" s="45">
        <v>72</v>
      </c>
      <c r="C3" s="46">
        <v>31</v>
      </c>
      <c r="D3" s="41">
        <f>A3*C3</f>
        <v>2232</v>
      </c>
      <c r="E3" s="42">
        <v>31</v>
      </c>
      <c r="H3" s="41"/>
      <c r="K3">
        <v>1</v>
      </c>
      <c r="L3" s="15"/>
      <c r="M3" s="22">
        <v>11</v>
      </c>
      <c r="O3" s="16">
        <f>M3/K3</f>
        <v>11</v>
      </c>
      <c r="Q3" s="19"/>
    </row>
    <row r="4" spans="1:20" x14ac:dyDescent="0.25">
      <c r="A4" s="44">
        <v>80</v>
      </c>
      <c r="B4" s="45">
        <f>B3+A4</f>
        <v>152</v>
      </c>
      <c r="C4" s="46">
        <v>32.200000000000003</v>
      </c>
      <c r="D4" s="41">
        <f>A4*C4+D3</f>
        <v>4808</v>
      </c>
      <c r="E4" s="42">
        <f>(A3*C3+A4*C4)/B4</f>
        <v>31.631578947368421</v>
      </c>
      <c r="F4" s="39"/>
      <c r="H4" s="41"/>
      <c r="K4">
        <v>2</v>
      </c>
      <c r="L4" s="15"/>
      <c r="M4" s="22">
        <v>12</v>
      </c>
      <c r="N4">
        <f>M3+M4</f>
        <v>23</v>
      </c>
      <c r="O4" s="16">
        <f>(M4+O3)/K4</f>
        <v>11.5</v>
      </c>
    </row>
    <row r="5" spans="1:20" ht="15.75" x14ac:dyDescent="0.25">
      <c r="A5" s="44">
        <v>76</v>
      </c>
      <c r="B5" s="45">
        <f t="shared" ref="B5:B40" si="0">B4+A5</f>
        <v>228</v>
      </c>
      <c r="C5" s="46">
        <v>32.4</v>
      </c>
      <c r="D5" s="41">
        <f>A5*C5+D4</f>
        <v>7270.4</v>
      </c>
      <c r="E5" s="42">
        <f>(A4*C4+A5*C5+A3*C3)/B5</f>
        <v>31.887719298245614</v>
      </c>
      <c r="F5" s="39"/>
      <c r="H5" s="41"/>
      <c r="K5">
        <v>3</v>
      </c>
      <c r="L5" s="15"/>
      <c r="M5" s="22">
        <v>10</v>
      </c>
      <c r="N5">
        <f>M3+M4+M5</f>
        <v>33</v>
      </c>
      <c r="O5" s="16">
        <f>N5/K5</f>
        <v>11</v>
      </c>
      <c r="Q5" s="3"/>
      <c r="R5" s="1"/>
      <c r="S5" s="3"/>
      <c r="T5" s="1"/>
    </row>
    <row r="6" spans="1:20" ht="15.75" x14ac:dyDescent="0.25">
      <c r="A6" s="44">
        <v>82</v>
      </c>
      <c r="B6" s="45">
        <f t="shared" si="0"/>
        <v>310</v>
      </c>
      <c r="C6" s="46">
        <v>31.5</v>
      </c>
      <c r="D6" s="41">
        <f>A6*C6+D5</f>
        <v>9853.4</v>
      </c>
      <c r="E6" s="42">
        <f>(A3*C3+A4*C4+A5*C5+A6*C6)/B6</f>
        <v>31.785161290322581</v>
      </c>
      <c r="F6" s="39"/>
      <c r="H6" s="41"/>
      <c r="K6">
        <v>4</v>
      </c>
      <c r="L6" s="15"/>
      <c r="M6" s="22">
        <v>12</v>
      </c>
      <c r="N6">
        <f>N5+M6</f>
        <v>45</v>
      </c>
      <c r="O6" s="16">
        <f t="shared" ref="O6:O22" si="1">N6/K6</f>
        <v>11.25</v>
      </c>
      <c r="Q6" s="3"/>
      <c r="R6" s="1"/>
      <c r="S6" s="3"/>
      <c r="T6" s="1"/>
    </row>
    <row r="7" spans="1:20" ht="15.75" x14ac:dyDescent="0.25">
      <c r="A7" s="44">
        <v>83</v>
      </c>
      <c r="B7" s="45">
        <f t="shared" si="0"/>
        <v>393</v>
      </c>
      <c r="C7" s="46">
        <v>32.5</v>
      </c>
      <c r="D7" s="41">
        <f t="shared" ref="D7:D19" si="2">A7*C7+D6</f>
        <v>12550.9</v>
      </c>
      <c r="E7" s="42">
        <f>(A3*C3+A4*C4+A5*C5+A6*C6+A7*C7)/B7</f>
        <v>31.936132315521629</v>
      </c>
      <c r="F7" s="39"/>
      <c r="H7" s="41"/>
      <c r="K7">
        <v>5</v>
      </c>
      <c r="L7" s="15"/>
      <c r="M7" s="22">
        <v>7</v>
      </c>
      <c r="N7">
        <f t="shared" ref="N7:N22" si="3">N6+M7</f>
        <v>52</v>
      </c>
      <c r="O7" s="16">
        <f t="shared" si="1"/>
        <v>10.4</v>
      </c>
      <c r="Q7" s="3"/>
      <c r="R7" s="1"/>
      <c r="S7" s="3"/>
      <c r="T7" s="1"/>
    </row>
    <row r="8" spans="1:20" ht="15.75" x14ac:dyDescent="0.25">
      <c r="A8" s="44">
        <v>78</v>
      </c>
      <c r="B8" s="45">
        <f t="shared" si="0"/>
        <v>471</v>
      </c>
      <c r="C8" s="46">
        <v>32.5</v>
      </c>
      <c r="D8" s="41">
        <f t="shared" si="2"/>
        <v>15085.9</v>
      </c>
      <c r="E8" s="42">
        <f>(A3*C3+A4*C4+A5*C5+A6*C6+A7*C7+A8*C8)/B8</f>
        <v>32.029511677282379</v>
      </c>
      <c r="F8" s="39"/>
      <c r="H8" s="41"/>
      <c r="K8">
        <v>6</v>
      </c>
      <c r="L8" s="15"/>
      <c r="M8" s="22">
        <v>7</v>
      </c>
      <c r="N8">
        <f t="shared" si="3"/>
        <v>59</v>
      </c>
      <c r="O8" s="16">
        <f t="shared" si="1"/>
        <v>9.8333333333333339</v>
      </c>
      <c r="Q8" s="3"/>
      <c r="R8" s="1"/>
      <c r="S8" s="3"/>
      <c r="T8" s="1"/>
    </row>
    <row r="9" spans="1:20" ht="15.75" x14ac:dyDescent="0.25">
      <c r="A9" s="44">
        <v>88</v>
      </c>
      <c r="B9" s="45">
        <f t="shared" si="0"/>
        <v>559</v>
      </c>
      <c r="C9" s="46">
        <v>32.200000000000003</v>
      </c>
      <c r="D9" s="41">
        <f t="shared" si="2"/>
        <v>17919.5</v>
      </c>
      <c r="E9" s="42">
        <f>(A3*C3+A4*C4+A5*C5+A6*C6+A7*C7+A8*C8+A9*C9)/B9</f>
        <v>32.056350626118068</v>
      </c>
      <c r="F9" s="39"/>
      <c r="H9" s="41"/>
      <c r="K9">
        <v>7</v>
      </c>
      <c r="L9" s="15"/>
      <c r="M9" s="22">
        <v>9</v>
      </c>
      <c r="N9">
        <f t="shared" si="3"/>
        <v>68</v>
      </c>
      <c r="O9" s="16">
        <f t="shared" si="1"/>
        <v>9.7142857142857135</v>
      </c>
      <c r="Q9" s="3"/>
      <c r="R9" s="1"/>
      <c r="S9" s="3"/>
      <c r="T9" s="1"/>
    </row>
    <row r="10" spans="1:20" ht="15.75" x14ac:dyDescent="0.25">
      <c r="A10" s="44">
        <v>86</v>
      </c>
      <c r="B10" s="45">
        <f t="shared" si="0"/>
        <v>645</v>
      </c>
      <c r="C10" s="46">
        <v>30.5</v>
      </c>
      <c r="D10" s="41">
        <f t="shared" si="2"/>
        <v>20542.5</v>
      </c>
      <c r="E10" s="42">
        <f>(A3*C3+A4*C4+A5*C5+A6*C6+A7*C7+A8*C8+A9*C9+A10*C10)/B10</f>
        <v>31.848837209302324</v>
      </c>
      <c r="F10" s="39"/>
      <c r="H10" s="41"/>
      <c r="K10">
        <v>8</v>
      </c>
      <c r="L10" s="15"/>
      <c r="M10" s="22">
        <v>6</v>
      </c>
      <c r="N10">
        <f t="shared" si="3"/>
        <v>74</v>
      </c>
      <c r="O10" s="16">
        <f t="shared" si="1"/>
        <v>9.25</v>
      </c>
      <c r="Q10" s="3"/>
      <c r="R10" s="1"/>
      <c r="S10" s="3"/>
      <c r="T10" s="1"/>
    </row>
    <row r="11" spans="1:20" ht="15.75" x14ac:dyDescent="0.25">
      <c r="A11" s="44">
        <v>92</v>
      </c>
      <c r="B11" s="45">
        <f t="shared" si="0"/>
        <v>737</v>
      </c>
      <c r="C11" s="46">
        <v>32</v>
      </c>
      <c r="D11" s="41">
        <f t="shared" si="2"/>
        <v>23486.5</v>
      </c>
      <c r="E11" s="42">
        <f>(A3*C3+A4*C4+A5*C5+A6*C6+A7*C7+A8*C8+A9*C9+A10*C10+A11*C11)/B11</f>
        <v>31.867706919945725</v>
      </c>
      <c r="F11" s="39"/>
      <c r="H11" s="41"/>
      <c r="K11">
        <v>9</v>
      </c>
      <c r="L11" s="15"/>
      <c r="M11" s="22">
        <v>11</v>
      </c>
      <c r="N11">
        <f t="shared" si="3"/>
        <v>85</v>
      </c>
      <c r="O11" s="16">
        <f t="shared" si="1"/>
        <v>9.4444444444444446</v>
      </c>
      <c r="Q11" s="3"/>
      <c r="R11" s="1"/>
      <c r="S11" s="3"/>
      <c r="T11" s="1"/>
    </row>
    <row r="12" spans="1:20" ht="15.75" x14ac:dyDescent="0.25">
      <c r="A12" s="44">
        <v>75</v>
      </c>
      <c r="B12" s="45">
        <f t="shared" si="0"/>
        <v>812</v>
      </c>
      <c r="C12" s="46">
        <v>29</v>
      </c>
      <c r="D12" s="41">
        <f t="shared" si="2"/>
        <v>25661.5</v>
      </c>
      <c r="E12" s="42">
        <f>(A3*C3+A4*C4+A5*C5+A6*C6+A7*C7+A8*C8+A9*C9+A10*C10+A11*C11+A12*C12)/B12</f>
        <v>31.60283251231527</v>
      </c>
      <c r="F12" s="39"/>
      <c r="H12" s="41"/>
      <c r="K12">
        <v>10</v>
      </c>
      <c r="L12" s="15"/>
      <c r="M12" s="22">
        <v>6</v>
      </c>
      <c r="N12">
        <f t="shared" si="3"/>
        <v>91</v>
      </c>
      <c r="O12" s="16">
        <f t="shared" si="1"/>
        <v>9.1</v>
      </c>
      <c r="Q12" s="3"/>
      <c r="R12" s="1"/>
      <c r="S12" s="3"/>
      <c r="T12" s="1"/>
    </row>
    <row r="13" spans="1:20" ht="15.75" x14ac:dyDescent="0.25">
      <c r="A13" s="44">
        <v>110</v>
      </c>
      <c r="B13" s="45">
        <f t="shared" si="0"/>
        <v>922</v>
      </c>
      <c r="C13" s="46">
        <v>32.4</v>
      </c>
      <c r="D13" s="41">
        <f t="shared" si="2"/>
        <v>29225.5</v>
      </c>
      <c r="E13" s="42">
        <f>(A3*C3+A4*C4+A5*C5+A6*C6+A7*C7+A8*C8+A9*C9+A10*C10+A11*C11+A12*C12+A13*C13)/B13</f>
        <v>31.697939262472886</v>
      </c>
      <c r="F13" s="39"/>
      <c r="H13" s="41"/>
      <c r="K13">
        <v>11</v>
      </c>
      <c r="L13" s="15"/>
      <c r="M13" s="22">
        <v>10</v>
      </c>
      <c r="N13">
        <f t="shared" si="3"/>
        <v>101</v>
      </c>
      <c r="O13" s="16">
        <f t="shared" si="1"/>
        <v>9.1818181818181817</v>
      </c>
      <c r="Q13" s="3"/>
      <c r="R13" s="1"/>
      <c r="S13" s="3"/>
      <c r="T13" s="1"/>
    </row>
    <row r="14" spans="1:20" ht="15.75" x14ac:dyDescent="0.25">
      <c r="A14" s="45"/>
      <c r="B14" s="45">
        <f t="shared" si="0"/>
        <v>922</v>
      </c>
      <c r="C14" s="46"/>
      <c r="D14" s="41">
        <f t="shared" si="2"/>
        <v>29225.5</v>
      </c>
      <c r="E14" s="49">
        <v>30.2</v>
      </c>
      <c r="F14" s="39"/>
      <c r="H14" s="41"/>
      <c r="K14">
        <v>12</v>
      </c>
      <c r="L14" s="15"/>
      <c r="M14" s="22"/>
      <c r="N14">
        <f t="shared" si="3"/>
        <v>101</v>
      </c>
      <c r="O14" s="16">
        <f t="shared" si="1"/>
        <v>8.4166666666666661</v>
      </c>
      <c r="Q14" s="3"/>
      <c r="R14" s="1"/>
      <c r="S14" s="3"/>
      <c r="T14" s="1"/>
    </row>
    <row r="15" spans="1:20" ht="15.75" x14ac:dyDescent="0.25">
      <c r="A15" s="45"/>
      <c r="B15" s="45">
        <f t="shared" si="0"/>
        <v>922</v>
      </c>
      <c r="C15" s="46"/>
      <c r="D15" s="41">
        <f t="shared" si="2"/>
        <v>29225.5</v>
      </c>
      <c r="E15" s="49">
        <v>30.2</v>
      </c>
      <c r="F15" s="39"/>
      <c r="H15" s="41"/>
      <c r="K15">
        <v>13</v>
      </c>
      <c r="L15" s="15"/>
      <c r="M15" s="22"/>
      <c r="N15">
        <f t="shared" si="3"/>
        <v>101</v>
      </c>
      <c r="O15" s="16">
        <f t="shared" si="1"/>
        <v>7.7692307692307692</v>
      </c>
      <c r="Q15" s="3"/>
      <c r="R15" s="1"/>
      <c r="S15" s="3"/>
      <c r="T15" s="1"/>
    </row>
    <row r="16" spans="1:20" ht="15.75" x14ac:dyDescent="0.25">
      <c r="A16" s="45"/>
      <c r="B16" s="45">
        <f t="shared" si="0"/>
        <v>922</v>
      </c>
      <c r="C16" s="46"/>
      <c r="D16" s="41">
        <f t="shared" si="2"/>
        <v>29225.5</v>
      </c>
      <c r="E16" s="49">
        <v>30.2</v>
      </c>
      <c r="F16" s="39"/>
      <c r="H16" s="41"/>
      <c r="K16">
        <v>14</v>
      </c>
      <c r="L16" s="15"/>
      <c r="M16" s="22"/>
      <c r="N16">
        <f t="shared" si="3"/>
        <v>101</v>
      </c>
      <c r="O16" s="16">
        <f t="shared" si="1"/>
        <v>7.2142857142857144</v>
      </c>
      <c r="Q16" s="3"/>
      <c r="R16" s="1"/>
      <c r="S16" s="3"/>
      <c r="T16" s="1"/>
    </row>
    <row r="17" spans="1:20" ht="15.75" x14ac:dyDescent="0.25">
      <c r="A17" s="45"/>
      <c r="B17" s="45">
        <f t="shared" si="0"/>
        <v>922</v>
      </c>
      <c r="C17" s="46"/>
      <c r="D17" s="41">
        <f t="shared" si="2"/>
        <v>29225.5</v>
      </c>
      <c r="E17" s="49">
        <v>30.2</v>
      </c>
      <c r="F17" s="39"/>
      <c r="H17" s="41"/>
      <c r="K17">
        <v>15</v>
      </c>
      <c r="L17" s="15"/>
      <c r="M17" s="22"/>
      <c r="N17">
        <f t="shared" si="3"/>
        <v>101</v>
      </c>
      <c r="O17" s="16">
        <f t="shared" si="1"/>
        <v>6.7333333333333334</v>
      </c>
      <c r="Q17" s="3"/>
      <c r="R17" s="1"/>
      <c r="S17" s="3"/>
      <c r="T17" s="1"/>
    </row>
    <row r="18" spans="1:20" ht="15.75" x14ac:dyDescent="0.25">
      <c r="A18" s="45"/>
      <c r="B18" s="45">
        <f t="shared" si="0"/>
        <v>922</v>
      </c>
      <c r="C18" s="46"/>
      <c r="D18" s="41">
        <f t="shared" si="2"/>
        <v>29225.5</v>
      </c>
      <c r="E18" s="49">
        <v>30.2</v>
      </c>
      <c r="F18" s="39"/>
      <c r="H18" s="41"/>
      <c r="K18">
        <v>16</v>
      </c>
      <c r="L18" s="15"/>
      <c r="M18" s="22"/>
      <c r="N18">
        <f t="shared" si="3"/>
        <v>101</v>
      </c>
      <c r="O18" s="16">
        <f t="shared" si="1"/>
        <v>6.3125</v>
      </c>
      <c r="Q18" s="3"/>
      <c r="R18" s="1"/>
      <c r="S18" s="3"/>
      <c r="T18" s="1"/>
    </row>
    <row r="19" spans="1:20" ht="15.75" x14ac:dyDescent="0.25">
      <c r="A19" s="45"/>
      <c r="B19" s="45">
        <f t="shared" si="0"/>
        <v>922</v>
      </c>
      <c r="C19" s="46"/>
      <c r="D19" s="41">
        <f t="shared" si="2"/>
        <v>29225.5</v>
      </c>
      <c r="E19" s="49">
        <v>30.2</v>
      </c>
      <c r="F19" s="39"/>
      <c r="H19" s="41"/>
      <c r="K19">
        <v>17</v>
      </c>
      <c r="L19" s="15"/>
      <c r="M19" s="22"/>
      <c r="N19">
        <f t="shared" si="3"/>
        <v>101</v>
      </c>
      <c r="O19" s="16">
        <f t="shared" si="1"/>
        <v>5.9411764705882355</v>
      </c>
      <c r="Q19" s="3"/>
      <c r="R19" s="1"/>
      <c r="S19" s="3"/>
      <c r="T19" s="1"/>
    </row>
    <row r="20" spans="1:20" ht="15.75" x14ac:dyDescent="0.25">
      <c r="A20" s="45"/>
      <c r="B20" s="45">
        <f t="shared" si="0"/>
        <v>922</v>
      </c>
      <c r="C20" s="46"/>
      <c r="D20" s="41"/>
      <c r="E20" s="49">
        <f t="shared" ref="E20:E36" si="4">(A20*C20+A21*C21)/B21</f>
        <v>0</v>
      </c>
      <c r="F20" s="39"/>
      <c r="H20" s="41"/>
      <c r="K20">
        <v>18</v>
      </c>
      <c r="L20" s="15"/>
      <c r="M20" s="22"/>
      <c r="N20">
        <f t="shared" si="3"/>
        <v>101</v>
      </c>
      <c r="O20" s="16">
        <f t="shared" si="1"/>
        <v>5.6111111111111107</v>
      </c>
      <c r="Q20" s="3"/>
      <c r="R20" s="1"/>
      <c r="S20" s="3"/>
      <c r="T20" s="1"/>
    </row>
    <row r="21" spans="1:20" ht="15.75" x14ac:dyDescent="0.25">
      <c r="A21" s="45"/>
      <c r="B21" s="45">
        <f t="shared" si="0"/>
        <v>922</v>
      </c>
      <c r="C21" s="46"/>
      <c r="D21" s="41"/>
      <c r="E21" s="49">
        <f t="shared" si="4"/>
        <v>0</v>
      </c>
      <c r="F21" s="39"/>
      <c r="H21" s="41"/>
      <c r="K21">
        <v>19</v>
      </c>
      <c r="L21" s="15"/>
      <c r="M21" s="22"/>
      <c r="N21">
        <f t="shared" si="3"/>
        <v>101</v>
      </c>
      <c r="O21" s="16">
        <f t="shared" si="1"/>
        <v>5.3157894736842106</v>
      </c>
      <c r="Q21" s="3"/>
      <c r="R21" s="1"/>
      <c r="S21" s="3"/>
      <c r="T21" s="1"/>
    </row>
    <row r="22" spans="1:20" ht="15.75" x14ac:dyDescent="0.25">
      <c r="A22" s="45"/>
      <c r="B22" s="45">
        <f t="shared" si="0"/>
        <v>922</v>
      </c>
      <c r="C22" s="46"/>
      <c r="D22" s="41"/>
      <c r="E22" s="49">
        <f t="shared" si="4"/>
        <v>0</v>
      </c>
      <c r="F22" s="39"/>
      <c r="H22" s="41"/>
      <c r="K22">
        <v>20</v>
      </c>
      <c r="L22" s="15"/>
      <c r="M22" s="22"/>
      <c r="N22">
        <f t="shared" si="3"/>
        <v>101</v>
      </c>
      <c r="O22" s="16">
        <f t="shared" si="1"/>
        <v>5.05</v>
      </c>
      <c r="Q22" s="3"/>
      <c r="R22" s="1"/>
      <c r="S22" s="3"/>
      <c r="T22" s="1"/>
    </row>
    <row r="23" spans="1:20" ht="15.75" x14ac:dyDescent="0.25">
      <c r="A23" s="45"/>
      <c r="B23" s="45">
        <f t="shared" si="0"/>
        <v>922</v>
      </c>
      <c r="C23" s="46"/>
      <c r="D23" s="41"/>
      <c r="E23" s="49">
        <f t="shared" si="4"/>
        <v>0</v>
      </c>
      <c r="F23" s="39"/>
      <c r="H23" s="41"/>
      <c r="K23">
        <v>21</v>
      </c>
      <c r="L23" s="15"/>
      <c r="M23" s="22"/>
      <c r="O23" s="16">
        <f t="shared" ref="O23:O36" si="5">(M23+O22)/K23</f>
        <v>0.24047619047619045</v>
      </c>
      <c r="Q23" s="3"/>
      <c r="R23" s="1"/>
      <c r="S23" s="3"/>
      <c r="T23" s="1"/>
    </row>
    <row r="24" spans="1:20" ht="15.75" x14ac:dyDescent="0.25">
      <c r="A24" s="45"/>
      <c r="B24" s="45">
        <f t="shared" si="0"/>
        <v>922</v>
      </c>
      <c r="C24" s="46"/>
      <c r="D24" s="41"/>
      <c r="E24" s="49">
        <f t="shared" si="4"/>
        <v>0</v>
      </c>
      <c r="F24" s="39"/>
      <c r="H24" s="41"/>
      <c r="K24">
        <v>22</v>
      </c>
      <c r="L24" s="15"/>
      <c r="M24" s="22"/>
      <c r="O24" s="16">
        <f t="shared" si="5"/>
        <v>1.093073593073593E-2</v>
      </c>
      <c r="Q24" s="3"/>
      <c r="R24" s="1"/>
      <c r="S24" s="3"/>
      <c r="T24" s="1"/>
    </row>
    <row r="25" spans="1:20" ht="15.75" x14ac:dyDescent="0.25">
      <c r="A25" s="45"/>
      <c r="B25" s="45">
        <f t="shared" si="0"/>
        <v>922</v>
      </c>
      <c r="C25" s="46"/>
      <c r="D25" s="41"/>
      <c r="E25" s="49">
        <f t="shared" si="4"/>
        <v>0</v>
      </c>
      <c r="F25" s="39"/>
      <c r="H25" s="41"/>
      <c r="K25">
        <v>23</v>
      </c>
      <c r="L25" s="15"/>
      <c r="M25" s="22"/>
      <c r="O25" s="16">
        <f t="shared" si="5"/>
        <v>4.7524938829286652E-4</v>
      </c>
      <c r="Q25" s="3"/>
      <c r="R25" s="1"/>
      <c r="S25" s="3"/>
      <c r="T25" s="1"/>
    </row>
    <row r="26" spans="1:20" ht="15.75" x14ac:dyDescent="0.25">
      <c r="A26" s="45"/>
      <c r="B26" s="45">
        <f t="shared" si="0"/>
        <v>922</v>
      </c>
      <c r="C26" s="46"/>
      <c r="D26" s="41"/>
      <c r="E26" s="49">
        <f t="shared" si="4"/>
        <v>0</v>
      </c>
      <c r="F26" s="39"/>
      <c r="H26" s="41"/>
      <c r="K26">
        <v>24</v>
      </c>
      <c r="L26" s="15"/>
      <c r="M26" s="22"/>
      <c r="O26" s="16">
        <f t="shared" si="5"/>
        <v>1.9802057845536105E-5</v>
      </c>
      <c r="Q26" s="3"/>
      <c r="R26" s="1"/>
      <c r="S26" s="3"/>
      <c r="T26" s="1"/>
    </row>
    <row r="27" spans="1:20" ht="15.75" x14ac:dyDescent="0.25">
      <c r="A27" s="45"/>
      <c r="B27" s="45">
        <f t="shared" si="0"/>
        <v>922</v>
      </c>
      <c r="C27" s="46"/>
      <c r="D27" s="41"/>
      <c r="E27" s="49">
        <f t="shared" si="4"/>
        <v>0</v>
      </c>
      <c r="F27" s="39"/>
      <c r="H27" s="41"/>
      <c r="K27">
        <v>25</v>
      </c>
      <c r="L27" s="15"/>
      <c r="M27" s="22"/>
      <c r="O27" s="16">
        <f t="shared" si="5"/>
        <v>7.920823138214442E-7</v>
      </c>
      <c r="Q27" s="3"/>
      <c r="R27" s="1"/>
      <c r="S27" s="3"/>
      <c r="T27" s="1"/>
    </row>
    <row r="28" spans="1:20" ht="15.75" x14ac:dyDescent="0.25">
      <c r="A28" s="45"/>
      <c r="B28" s="45">
        <f t="shared" si="0"/>
        <v>922</v>
      </c>
      <c r="C28" s="46"/>
      <c r="D28" s="41"/>
      <c r="E28" s="49">
        <f t="shared" si="4"/>
        <v>0</v>
      </c>
      <c r="F28" s="39"/>
      <c r="H28" s="41"/>
      <c r="K28">
        <v>26</v>
      </c>
      <c r="L28" s="15"/>
      <c r="M28" s="22"/>
      <c r="O28" s="16">
        <f t="shared" si="5"/>
        <v>3.0464704377747856E-8</v>
      </c>
      <c r="Q28" s="3"/>
      <c r="R28" s="1"/>
      <c r="S28" s="3"/>
      <c r="T28" s="1"/>
    </row>
    <row r="29" spans="1:20" ht="15.75" x14ac:dyDescent="0.25">
      <c r="A29" s="45"/>
      <c r="B29" s="45">
        <f t="shared" si="0"/>
        <v>922</v>
      </c>
      <c r="C29" s="46"/>
      <c r="D29" s="41"/>
      <c r="E29" s="49">
        <f t="shared" si="4"/>
        <v>0</v>
      </c>
      <c r="F29" s="39"/>
      <c r="H29" s="41"/>
      <c r="K29">
        <v>27</v>
      </c>
      <c r="M29" s="22"/>
      <c r="O29" s="16">
        <f t="shared" si="5"/>
        <v>1.1283223843610318E-9</v>
      </c>
      <c r="Q29" s="3"/>
      <c r="R29" s="1"/>
      <c r="S29" s="3"/>
      <c r="T29" s="1"/>
    </row>
    <row r="30" spans="1:20" ht="15.75" x14ac:dyDescent="0.25">
      <c r="A30" s="45"/>
      <c r="B30" s="45">
        <f t="shared" si="0"/>
        <v>922</v>
      </c>
      <c r="C30" s="46"/>
      <c r="D30" s="41"/>
      <c r="E30" s="49">
        <f t="shared" si="4"/>
        <v>0</v>
      </c>
      <c r="F30" s="39"/>
      <c r="H30" s="41"/>
      <c r="K30">
        <v>28</v>
      </c>
      <c r="M30" s="22"/>
      <c r="O30" s="16">
        <f t="shared" si="5"/>
        <v>4.029722801289399E-11</v>
      </c>
      <c r="Q30" s="3"/>
      <c r="R30" s="1"/>
      <c r="S30" s="3"/>
      <c r="T30" s="1"/>
    </row>
    <row r="31" spans="1:20" ht="15.75" x14ac:dyDescent="0.25">
      <c r="A31" s="45"/>
      <c r="B31" s="45">
        <f t="shared" si="0"/>
        <v>922</v>
      </c>
      <c r="C31" s="46"/>
      <c r="D31" s="41"/>
      <c r="E31" s="49">
        <f t="shared" si="4"/>
        <v>0</v>
      </c>
      <c r="F31" s="39"/>
      <c r="H31" s="41"/>
      <c r="K31">
        <v>29</v>
      </c>
      <c r="M31" s="22"/>
      <c r="O31" s="16">
        <f t="shared" si="5"/>
        <v>1.3895595866515168E-12</v>
      </c>
      <c r="Q31" s="3"/>
      <c r="R31" s="1"/>
      <c r="S31" s="3"/>
      <c r="T31" s="1"/>
    </row>
    <row r="32" spans="1:20" ht="15.75" x14ac:dyDescent="0.25">
      <c r="A32" s="45"/>
      <c r="B32" s="45">
        <f t="shared" si="0"/>
        <v>922</v>
      </c>
      <c r="C32" s="46"/>
      <c r="D32" s="41"/>
      <c r="E32" s="49">
        <f t="shared" si="4"/>
        <v>0</v>
      </c>
      <c r="F32" s="39"/>
      <c r="H32" s="41"/>
      <c r="K32">
        <v>30</v>
      </c>
      <c r="M32" s="22"/>
      <c r="O32" s="16">
        <f t="shared" si="5"/>
        <v>4.6318652888383895E-14</v>
      </c>
      <c r="Q32" s="3"/>
      <c r="R32" s="1"/>
      <c r="S32" s="3"/>
      <c r="T32" s="1"/>
    </row>
    <row r="33" spans="1:20" ht="15.75" x14ac:dyDescent="0.25">
      <c r="A33" s="45"/>
      <c r="B33" s="45">
        <f t="shared" si="0"/>
        <v>922</v>
      </c>
      <c r="C33" s="46"/>
      <c r="D33" s="41"/>
      <c r="E33" s="49">
        <f t="shared" si="4"/>
        <v>0</v>
      </c>
      <c r="F33" s="39"/>
      <c r="H33" s="41"/>
      <c r="K33">
        <v>31</v>
      </c>
      <c r="M33" s="22"/>
      <c r="O33" s="16">
        <f t="shared" si="5"/>
        <v>1.494150093173674E-15</v>
      </c>
      <c r="Q33" s="3"/>
      <c r="R33" s="1"/>
      <c r="S33" s="3"/>
      <c r="T33" s="1"/>
    </row>
    <row r="34" spans="1:20" ht="15.75" x14ac:dyDescent="0.25">
      <c r="A34" s="45"/>
      <c r="B34" s="45">
        <f t="shared" si="0"/>
        <v>922</v>
      </c>
      <c r="C34" s="46"/>
      <c r="D34" s="41"/>
      <c r="E34" s="49">
        <f t="shared" si="4"/>
        <v>0</v>
      </c>
      <c r="F34" s="39"/>
      <c r="H34" s="41"/>
      <c r="K34">
        <v>32</v>
      </c>
      <c r="M34" s="22"/>
      <c r="O34" s="16">
        <f t="shared" si="5"/>
        <v>4.6692190411677313E-17</v>
      </c>
      <c r="Q34" s="3"/>
      <c r="R34" s="1"/>
      <c r="S34" s="3"/>
      <c r="T34" s="1"/>
    </row>
    <row r="35" spans="1:20" ht="15.75" x14ac:dyDescent="0.25">
      <c r="A35" s="45"/>
      <c r="B35" s="45">
        <f t="shared" si="0"/>
        <v>922</v>
      </c>
      <c r="C35" s="46"/>
      <c r="D35" s="41"/>
      <c r="E35" s="49">
        <f t="shared" si="4"/>
        <v>0</v>
      </c>
      <c r="F35" s="39"/>
      <c r="H35" s="41"/>
      <c r="K35">
        <v>33</v>
      </c>
      <c r="M35" s="22"/>
      <c r="O35" s="16">
        <f t="shared" si="5"/>
        <v>1.4149148609599186E-18</v>
      </c>
      <c r="Q35" s="3"/>
      <c r="R35" s="1"/>
      <c r="S35" s="3"/>
      <c r="T35" s="1"/>
    </row>
    <row r="36" spans="1:20" ht="15.75" x14ac:dyDescent="0.25">
      <c r="A36" s="45"/>
      <c r="B36" s="45">
        <f t="shared" si="0"/>
        <v>922</v>
      </c>
      <c r="C36" s="46"/>
      <c r="D36" s="41"/>
      <c r="E36" s="49">
        <f t="shared" si="4"/>
        <v>0</v>
      </c>
      <c r="F36" s="39"/>
      <c r="K36">
        <v>34</v>
      </c>
      <c r="M36" s="22"/>
      <c r="O36" s="16">
        <f t="shared" si="5"/>
        <v>4.1615142969409372E-20</v>
      </c>
      <c r="Q36" s="3"/>
      <c r="R36" s="1"/>
      <c r="S36" s="3"/>
      <c r="T36" s="1"/>
    </row>
    <row r="37" spans="1:20" x14ac:dyDescent="0.25">
      <c r="A37" s="45"/>
      <c r="B37" s="45">
        <f t="shared" si="0"/>
        <v>922</v>
      </c>
      <c r="C37" s="46"/>
      <c r="E37" s="50"/>
      <c r="F37" s="18"/>
      <c r="K37">
        <v>35</v>
      </c>
      <c r="M37" s="22"/>
      <c r="N37">
        <f>N36+M37</f>
        <v>0</v>
      </c>
      <c r="O37" s="16"/>
    </row>
    <row r="38" spans="1:20" x14ac:dyDescent="0.25">
      <c r="A38" s="45"/>
      <c r="B38" s="45">
        <f t="shared" si="0"/>
        <v>922</v>
      </c>
      <c r="C38" s="46"/>
      <c r="E38" s="50"/>
      <c r="F38" s="18">
        <f>(E2+E3+E4+E5+E6+E7+E8+E9+E10+E11+E12+E13+E14+E15+E16+E17+E18+E19+E20+E21+E22+E23+E24+E25+E26+E27+E28+E29+E30+E31+E32+E33+E34+E35+E36+E37+E38)/B38</f>
        <v>0.57542708249337837</v>
      </c>
      <c r="K38">
        <v>36</v>
      </c>
      <c r="M38" s="22"/>
      <c r="N38">
        <f>N37+M38</f>
        <v>0</v>
      </c>
      <c r="O38" s="16"/>
    </row>
    <row r="39" spans="1:20" x14ac:dyDescent="0.25">
      <c r="A39" s="45"/>
      <c r="B39" s="45">
        <f t="shared" si="0"/>
        <v>922</v>
      </c>
      <c r="C39" s="46"/>
      <c r="E39" s="50"/>
      <c r="F39" s="18">
        <f>(E2+E3+E4+E5+E6+E7+E8+E9+E10+E11+E12+E13+E14+E15+E16+E17+E18+E19+E20+E21+E22+E23+E24+E25+E26+E27+E28+E29+E30+E31+E32+E33+E34+E35+E36+E37+E38+E39)/B39</f>
        <v>0.57542708249337837</v>
      </c>
      <c r="M39" s="22"/>
      <c r="O39" s="16"/>
    </row>
    <row r="40" spans="1:20" x14ac:dyDescent="0.25">
      <c r="A40" s="45"/>
      <c r="B40" s="45">
        <f t="shared" si="0"/>
        <v>922</v>
      </c>
      <c r="C40" s="46"/>
      <c r="E40" s="50"/>
      <c r="F40" s="18">
        <f>(E2+E3+E4+E5+E6+E7+E8+E9+E10+E11+E12+E13+E14+E15+E16+E17+E18+E19+E20+E21+E22+E23+E24+E25+E26+E27+E28+E29+E30+E31+E32+E33+E34+E35+E36+E37+E38+E39+E40)/B40</f>
        <v>0.57542708249337837</v>
      </c>
      <c r="M40" s="22"/>
      <c r="O40" s="16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Danny Jongenelen</cp:lastModifiedBy>
  <cp:lastPrinted>2018-02-25T17:09:11Z</cp:lastPrinted>
  <dcterms:created xsi:type="dcterms:W3CDTF">2015-11-09T17:32:23Z</dcterms:created>
  <dcterms:modified xsi:type="dcterms:W3CDTF">2024-05-05T13:04:53Z</dcterms:modified>
</cp:coreProperties>
</file>